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Monica\Documents\ESTADOS FINANCIEROS 2010 AL 2024\LEY GENERAL DE CONTABILIDAD GUBERNAMENTAL\2024\LEY DE DISCIPLINA FINANCIERA\ANUAL\"/>
    </mc:Choice>
  </mc:AlternateContent>
  <xr:revisionPtr revIDLastSave="0" documentId="13_ncr:1_{C9BFB6BB-73E4-4427-B4D0-7305B746036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LDF 4.0 E2" sheetId="1" r:id="rId1"/>
    <sheet name="Hoja1" sheetId="2" r:id="rId2"/>
  </sheets>
  <externalReferences>
    <externalReference r:id="rId3"/>
    <externalReference r:id="rId4"/>
    <externalReference r:id="rId5"/>
    <externalReference r:id="rId6"/>
  </externalReferences>
  <definedNames>
    <definedName name="_xlnm.Print_Area" localSheetId="0">'LDF 4.0 E2'!$A$1:$G$69</definedName>
    <definedName name="wrn.prueba." hidden="1">{#N/A,#N/A,FALSE,"nombre archivo"}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5" i="1" l="1"/>
  <c r="H33" i="1"/>
  <c r="F63" i="2"/>
  <c r="E63" i="2"/>
  <c r="D63" i="2"/>
  <c r="B63" i="2"/>
  <c r="G42" i="2"/>
  <c r="G31" i="2"/>
  <c r="G30" i="2"/>
  <c r="F67" i="1"/>
  <c r="E67" i="1"/>
  <c r="D67" i="1"/>
  <c r="B67" i="1"/>
  <c r="F66" i="1"/>
  <c r="E66" i="1"/>
  <c r="D66" i="1"/>
  <c r="B66" i="1"/>
  <c r="G63" i="1"/>
  <c r="F63" i="1" s="1"/>
  <c r="E63" i="1"/>
  <c r="G62" i="1"/>
  <c r="B62" i="1" s="1"/>
  <c r="D62" i="1"/>
  <c r="F46" i="1"/>
  <c r="E46" i="1"/>
  <c r="D46" i="1"/>
  <c r="B46" i="1"/>
  <c r="F45" i="1"/>
  <c r="E45" i="1"/>
  <c r="D45" i="1"/>
  <c r="B45" i="1"/>
  <c r="F44" i="1"/>
  <c r="E44" i="1"/>
  <c r="D44" i="1"/>
  <c r="B44" i="1"/>
  <c r="G41" i="1"/>
  <c r="B41" i="1"/>
  <c r="E39" i="1"/>
  <c r="D39" i="1"/>
  <c r="B39" i="1"/>
  <c r="E38" i="1"/>
  <c r="D38" i="1"/>
  <c r="B38" i="1"/>
  <c r="E37" i="1"/>
  <c r="G37" i="1" s="1"/>
  <c r="D37" i="1"/>
  <c r="B37" i="1"/>
  <c r="G34" i="1"/>
  <c r="E34" i="1"/>
  <c r="E33" i="1"/>
  <c r="D33" i="1"/>
  <c r="B33" i="1"/>
  <c r="G32" i="1"/>
  <c r="F32" i="1" s="1"/>
  <c r="B32" i="1"/>
  <c r="G29" i="1"/>
  <c r="F29" i="1"/>
  <c r="E29" i="1"/>
  <c r="D29" i="1"/>
  <c r="B29" i="1"/>
  <c r="G26" i="1"/>
  <c r="E26" i="1"/>
  <c r="D26" i="1"/>
  <c r="B26" i="1"/>
  <c r="G25" i="1"/>
  <c r="E25" i="1"/>
  <c r="D25" i="1"/>
  <c r="B25" i="1"/>
  <c r="G24" i="1"/>
  <c r="E24" i="1" s="1"/>
  <c r="G23" i="1"/>
  <c r="E23" i="1"/>
  <c r="D23" i="1"/>
  <c r="B23" i="1"/>
  <c r="F22" i="1"/>
  <c r="E22" i="1"/>
  <c r="D22" i="1"/>
  <c r="B22" i="1"/>
  <c r="F21" i="1"/>
  <c r="E21" i="1"/>
  <c r="D21" i="1"/>
  <c r="B21" i="1"/>
  <c r="G20" i="1"/>
  <c r="E20" i="1" s="1"/>
  <c r="E18" i="1"/>
  <c r="D18" i="1"/>
  <c r="B18" i="1"/>
  <c r="E17" i="1"/>
  <c r="D17" i="1"/>
  <c r="B17" i="1"/>
  <c r="G17" i="1" s="1" a="1"/>
  <c r="G17" i="1" s="1"/>
  <c r="E16" i="1"/>
  <c r="D16" i="1"/>
  <c r="B16" i="1"/>
  <c r="G16" i="1" s="1"/>
  <c r="E15" i="1"/>
  <c r="D15" i="1"/>
  <c r="B15" i="1"/>
  <c r="G14" i="1"/>
  <c r="D14" i="1" s="1"/>
  <c r="G13" i="1"/>
  <c r="E13" i="1" s="1"/>
  <c r="G12" i="1"/>
  <c r="E12" i="1" s="1"/>
  <c r="F12" i="1"/>
  <c r="D12" i="1"/>
  <c r="B12" i="1"/>
  <c r="G11" i="1"/>
  <c r="F11" i="1" s="1"/>
  <c r="B11" i="1"/>
  <c r="G7" i="1"/>
  <c r="F7" i="1"/>
  <c r="E7" i="1"/>
  <c r="D7" i="1"/>
  <c r="A1" i="1"/>
  <c r="G50" i="2" l="1"/>
  <c r="G34" i="2"/>
  <c r="G35" i="2" a="1"/>
  <c r="G35" i="2" s="1"/>
  <c r="G46" i="2"/>
  <c r="F56" i="2" s="1"/>
  <c r="G36" i="2"/>
  <c r="G41" i="2"/>
  <c r="D55" i="2"/>
  <c r="E55" i="2"/>
  <c r="F55" i="2"/>
  <c r="G43" i="2"/>
  <c r="E14" i="1"/>
  <c r="D20" i="1"/>
  <c r="F14" i="1"/>
  <c r="F20" i="1"/>
  <c r="G33" i="1"/>
  <c r="E62" i="1"/>
  <c r="F62" i="1"/>
  <c r="G15" i="1"/>
  <c r="G18" i="1" s="1"/>
  <c r="B63" i="1"/>
  <c r="D63" i="1"/>
  <c r="G45" i="1"/>
  <c r="E11" i="1"/>
  <c r="G38" i="1" a="1"/>
  <c r="G38" i="1" s="1"/>
  <c r="B14" i="1"/>
  <c r="D32" i="1"/>
  <c r="A48" i="1"/>
  <c r="B20" i="1"/>
  <c r="E32" i="1"/>
  <c r="G39" i="1"/>
  <c r="B24" i="1"/>
  <c r="D11" i="1"/>
  <c r="F13" i="1"/>
  <c r="F24" i="1"/>
  <c r="G44" i="1"/>
  <c r="B53" i="1" s="1"/>
  <c r="B13" i="1"/>
  <c r="D13" i="1"/>
  <c r="D24" i="1"/>
  <c r="G46" i="1"/>
  <c r="F50" i="1" s="1"/>
  <c r="B55" i="2" l="1"/>
  <c r="G55" i="2" s="1"/>
  <c r="D56" i="2"/>
  <c r="G51" i="2"/>
  <c r="E56" i="2"/>
  <c r="F54" i="1"/>
  <c r="F59" i="1" s="1"/>
  <c r="F53" i="1"/>
  <c r="D50" i="1"/>
  <c r="E54" i="1"/>
  <c r="B55" i="1"/>
  <c r="B58" i="1" s="1"/>
  <c r="B49" i="1"/>
  <c r="B54" i="1"/>
  <c r="E49" i="1"/>
  <c r="B50" i="1"/>
  <c r="D54" i="1"/>
  <c r="E50" i="1"/>
  <c r="E59" i="1" s="1"/>
  <c r="D53" i="1"/>
  <c r="F49" i="1"/>
  <c r="D55" i="1"/>
  <c r="D49" i="1"/>
  <c r="E53" i="1"/>
  <c r="E58" i="1" s="1"/>
  <c r="E55" i="1"/>
  <c r="F55" i="1"/>
  <c r="G47" i="2" l="1"/>
  <c r="B56" i="2"/>
  <c r="G56" i="2" s="1"/>
  <c r="D58" i="1"/>
  <c r="G54" i="1"/>
  <c r="D59" i="1"/>
  <c r="G53" i="1"/>
  <c r="G50" i="1"/>
  <c r="B59" i="1"/>
  <c r="G49" i="1"/>
  <c r="F58" i="1"/>
  <c r="G58" i="1" l="1"/>
  <c r="G59" i="1"/>
</calcChain>
</file>

<file path=xl/sharedStrings.xml><?xml version="1.0" encoding="utf-8"?>
<sst xmlns="http://schemas.openxmlformats.org/spreadsheetml/2006/main" count="139" uniqueCount="54">
  <si>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</si>
  <si>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</si>
  <si>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</si>
  <si>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</si>
  <si>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</si>
  <si>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</si>
  <si>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Total</t>
  </si>
  <si>
    <t>Tipo de Sistema</t>
  </si>
  <si>
    <t>Prestación laboral o Fondo general para trabajadores del estado o municipio</t>
  </si>
  <si>
    <t>Prestación Laboral</t>
  </si>
  <si>
    <t>Beneficio definido, Contribución definida o Mixto</t>
  </si>
  <si>
    <t>Beneficio Definido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</si>
  <si>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</si>
  <si>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</si>
  <si>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</si>
  <si>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</si>
  <si>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</si>
  <si>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</si>
  <si>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</si>
  <si>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</si>
  <si>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</si>
  <si>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</si>
  <si>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</si>
  <si>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NA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</si>
  <si>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</si>
  <si>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</si>
  <si>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</si>
  <si>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</si>
  <si>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</si>
  <si>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</si>
  <si>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</si>
  <si>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</si>
  <si>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</si>
  <si>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</si>
  <si>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</si>
  <si>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</si>
  <si>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</si>
  <si>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</si>
  <si>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</si>
  <si>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</si>
  <si>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</si>
  <si>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</si>
  <si>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</si>
  <si>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</si>
  <si>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</si>
  <si>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</si>
  <si>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</si>
  <si>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</si>
  <si>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</si>
  <si>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Valuaciones Actuariales del Norte, S. C.</t>
  </si>
  <si>
    <r>
      <rPr>
        <b/>
        <sz val="11"/>
        <rFont val="Segoe UI"/>
        <family val="2"/>
      </rPr>
      <t xml:space="preserve">NOTA: </t>
    </r>
    <r>
      <rPr>
        <sz val="11"/>
        <rFont val="Segoe UI"/>
        <family val="2"/>
      </rPr>
      <t>Este informe muestra los resultados bajo el Escenario 2 de aportaciones</t>
    </r>
  </si>
  <si>
    <t>Valor presente de las contribuciones asociadas a los sueldos futuros de cotización 2023%</t>
  </si>
  <si>
    <t>COMISIÓN ESTATAL DE LOS DERECHOS HUMANOS DE SINALOA
Informe sobre Estudios Actuariales - LDF</t>
  </si>
  <si>
    <t>Nota: La Comisión Estatal de los Derechos Humanos, cumple con la obligación de Pensiones de su personal a través de la Seguridad Social que ofrece el Instituto Mexicano del Seguro Social, al cual esta registrada como "Patrón" y sus "Empleados" como trabajadores en el Régimen general de Ley que contempla entre otros el Seguro de Retiro y Cesantía y Vejez.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</si>
</sst>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#,##0.00_ ;[Red]\(#,##0.00\)"/>
    <numFmt numFmtId="165" formatCode="#,##0_ ;[Red]\(#,##0\)"/>
    <numFmt numFmtId="166" formatCode="#,##0.00%;[Red]\-#,##0.00%;&quot; - &quot;??"/>
    <numFmt numFmtId="167" formatCode="#,##0.000%;[Red]\-#,##0.000%;&quot; - &quot;??"/>
    <numFmt numFmtId="168" formatCode="_(* #,##0.00_);_(* \(#,##0.00\);_(* &quot;-&quot;??_);_(@_)"/>
    <numFmt numFmtId="170" formatCode="#,##0.00;[Red]#,##0.00"/>
    <numFmt numFmtId="171" formatCode="#,##0.000;[Red]#,##0.000"/>
  </numFmts>
  <fonts count="16" x14ac:knownFonts="1">
    <font>
      <sz val="10"/>
      <name val="Arial"/>
      <family val="2"/>
    </font>
    <font>
      <sz val="10"/>
      <name val="Arial"/>
      <family val="2"/>
    </font>
    <font>
      <sz val="16"/>
      <name val="Segoe UI"/>
      <family val="2"/>
    </font>
    <font>
      <sz val="11"/>
      <color indexed="9"/>
      <name val="Segoe UI"/>
      <family val="2"/>
    </font>
    <font>
      <sz val="11"/>
      <name val="Segoe UI"/>
      <family val="2"/>
    </font>
    <font>
      <sz val="14"/>
      <name val="Segoe UI"/>
      <family val="2"/>
    </font>
    <font>
      <b/>
      <sz val="11"/>
      <color indexed="9"/>
      <name val="Segoe UI"/>
      <family val="2"/>
    </font>
    <font>
      <b/>
      <sz val="11"/>
      <color indexed="8"/>
      <name val="Segoe UI"/>
      <family val="2"/>
    </font>
    <font>
      <sz val="11"/>
      <color indexed="8"/>
      <name val="Segoe UI"/>
      <family val="2"/>
    </font>
    <font>
      <b/>
      <sz val="11"/>
      <name val="Segoe UI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/>
    <xf numFmtId="164" fontId="7" fillId="0" borderId="1" xfId="0" applyNumberFormat="1" applyFont="1" applyBorder="1"/>
    <xf numFmtId="164" fontId="8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 wrapText="1"/>
    </xf>
    <xf numFmtId="164" fontId="8" fillId="0" borderId="1" xfId="0" applyNumberFormat="1" applyFont="1" applyBorder="1"/>
    <xf numFmtId="165" fontId="8" fillId="0" borderId="1" xfId="0" applyNumberFormat="1" applyFont="1" applyBorder="1"/>
    <xf numFmtId="43" fontId="4" fillId="0" borderId="0" xfId="0" applyNumberFormat="1" applyFont="1"/>
    <xf numFmtId="0" fontId="4" fillId="0" borderId="0" xfId="0" applyFont="1" applyAlignment="1">
      <alignment horizontal="left" indent="1"/>
    </xf>
    <xf numFmtId="0" fontId="4" fillId="0" borderId="0" xfId="0" applyFont="1" applyAlignment="1">
      <alignment vertical="center"/>
    </xf>
    <xf numFmtId="10" fontId="8" fillId="0" borderId="1" xfId="2" applyNumberFormat="1" applyFont="1" applyBorder="1" applyAlignment="1">
      <alignment horizontal="right" wrapText="1"/>
    </xf>
    <xf numFmtId="10" fontId="4" fillId="0" borderId="1" xfId="2" applyNumberFormat="1" applyFont="1" applyBorder="1" applyAlignment="1">
      <alignment horizontal="right" vertical="center" wrapText="1"/>
    </xf>
    <xf numFmtId="166" fontId="8" fillId="0" borderId="1" xfId="0" applyNumberFormat="1" applyFont="1" applyBorder="1"/>
    <xf numFmtId="166" fontId="8" fillId="0" borderId="1" xfId="0" applyNumberFormat="1" applyFont="1" applyBorder="1" applyAlignment="1">
      <alignment horizontal="center"/>
    </xf>
    <xf numFmtId="167" fontId="8" fillId="0" borderId="1" xfId="0" applyNumberFormat="1" applyFont="1" applyBorder="1"/>
    <xf numFmtId="0" fontId="9" fillId="0" borderId="0" xfId="0" applyFont="1"/>
    <xf numFmtId="168" fontId="4" fillId="0" borderId="0" xfId="1" applyFont="1" applyBorder="1"/>
    <xf numFmtId="0" fontId="7" fillId="0" borderId="0" xfId="0" applyFont="1" applyAlignment="1">
      <alignment wrapText="1"/>
    </xf>
    <xf numFmtId="1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66" fontId="8" fillId="0" borderId="1" xfId="0" quotePrefix="1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9" fontId="11" fillId="0" borderId="0" xfId="3" applyFont="1" applyFill="1" applyBorder="1" applyAlignment="1">
      <alignment vertical="top" wrapText="1"/>
    </xf>
    <xf numFmtId="9" fontId="12" fillId="0" borderId="0" xfId="3" applyFont="1" applyFill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7" fillId="0" borderId="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left" indent="1"/>
    </xf>
    <xf numFmtId="0" fontId="4" fillId="0" borderId="2" xfId="0" applyFont="1" applyBorder="1" applyAlignment="1">
      <alignment vertical="center"/>
    </xf>
    <xf numFmtId="0" fontId="9" fillId="0" borderId="2" xfId="0" applyFont="1" applyBorder="1"/>
    <xf numFmtId="0" fontId="7" fillId="0" borderId="2" xfId="0" applyFont="1" applyBorder="1" applyAlignment="1">
      <alignment wrapText="1"/>
    </xf>
    <xf numFmtId="9" fontId="10" fillId="3" borderId="3" xfId="3" applyFont="1" applyFill="1" applyBorder="1" applyAlignment="1">
      <alignment horizontal="center" vertical="top" wrapText="1"/>
    </xf>
    <xf numFmtId="9" fontId="11" fillId="3" borderId="4" xfId="3" applyFont="1" applyFill="1" applyBorder="1" applyAlignment="1">
      <alignment horizontal="center" vertical="top" wrapText="1"/>
    </xf>
    <xf numFmtId="9" fontId="11" fillId="3" borderId="5" xfId="3" applyFont="1" applyFill="1" applyBorder="1" applyAlignment="1">
      <alignment horizontal="center" vertical="top" wrapText="1"/>
    </xf>
    <xf numFmtId="9" fontId="13" fillId="3" borderId="9" xfId="3" applyFont="1" applyFill="1" applyBorder="1" applyAlignment="1">
      <alignment vertical="top" wrapText="1"/>
    </xf>
    <xf numFmtId="9" fontId="13" fillId="3" borderId="10" xfId="3" applyFont="1" applyFill="1" applyBorder="1" applyAlignment="1">
      <alignment horizontal="center" vertical="center" wrapText="1"/>
    </xf>
    <xf numFmtId="164" fontId="7" fillId="0" borderId="11" xfId="0" applyNumberFormat="1" applyFont="1" applyBorder="1"/>
    <xf numFmtId="164" fontId="8" fillId="0" borderId="11" xfId="0" applyNumberFormat="1" applyFont="1" applyBorder="1" applyAlignment="1">
      <alignment horizontal="center"/>
    </xf>
    <xf numFmtId="164" fontId="8" fillId="0" borderId="11" xfId="0" applyNumberFormat="1" applyFont="1" applyBorder="1" applyAlignment="1">
      <alignment horizontal="center" wrapText="1"/>
    </xf>
    <xf numFmtId="164" fontId="8" fillId="0" borderId="11" xfId="0" applyNumberFormat="1" applyFont="1" applyBorder="1"/>
    <xf numFmtId="165" fontId="8" fillId="0" borderId="11" xfId="0" applyNumberFormat="1" applyFont="1" applyBorder="1"/>
    <xf numFmtId="10" fontId="4" fillId="0" borderId="11" xfId="2" applyNumberFormat="1" applyFont="1" applyBorder="1" applyAlignment="1">
      <alignment horizontal="right" vertical="center" wrapText="1"/>
    </xf>
    <xf numFmtId="166" fontId="8" fillId="0" borderId="11" xfId="0" applyNumberFormat="1" applyFont="1" applyBorder="1"/>
    <xf numFmtId="167" fontId="8" fillId="0" borderId="11" xfId="0" applyNumberFormat="1" applyFont="1" applyBorder="1"/>
    <xf numFmtId="0" fontId="8" fillId="0" borderId="11" xfId="0" applyFont="1" applyBorder="1" applyAlignment="1">
      <alignment horizontal="center"/>
    </xf>
    <xf numFmtId="166" fontId="8" fillId="0" borderId="11" xfId="0" quotePrefix="1" applyNumberFormat="1" applyFont="1" applyBorder="1" applyAlignment="1">
      <alignment horizontal="center"/>
    </xf>
    <xf numFmtId="164" fontId="7" fillId="0" borderId="11" xfId="0" applyNumberFormat="1" applyFont="1" applyBorder="1" applyAlignment="1">
      <alignment horizontal="center"/>
    </xf>
    <xf numFmtId="1" fontId="8" fillId="0" borderId="11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9" fontId="13" fillId="3" borderId="12" xfId="3" applyFont="1" applyFill="1" applyBorder="1" applyAlignment="1">
      <alignment horizontal="center" vertical="center" wrapText="1"/>
    </xf>
    <xf numFmtId="164" fontId="7" fillId="0" borderId="13" xfId="0" applyNumberFormat="1" applyFont="1" applyBorder="1"/>
    <xf numFmtId="164" fontId="8" fillId="0" borderId="13" xfId="0" applyNumberFormat="1" applyFont="1" applyBorder="1" applyAlignment="1">
      <alignment horizontal="center"/>
    </xf>
    <xf numFmtId="164" fontId="8" fillId="0" borderId="13" xfId="0" applyNumberFormat="1" applyFont="1" applyBorder="1" applyAlignment="1">
      <alignment horizontal="center" wrapText="1"/>
    </xf>
    <xf numFmtId="164" fontId="8" fillId="0" borderId="13" xfId="0" applyNumberFormat="1" applyFont="1" applyBorder="1"/>
    <xf numFmtId="165" fontId="8" fillId="0" borderId="13" xfId="0" applyNumberFormat="1" applyFont="1" applyBorder="1"/>
    <xf numFmtId="10" fontId="8" fillId="0" borderId="13" xfId="2" applyNumberFormat="1" applyFont="1" applyBorder="1" applyAlignment="1">
      <alignment horizontal="right" wrapText="1"/>
    </xf>
    <xf numFmtId="166" fontId="8" fillId="0" borderId="13" xfId="0" applyNumberFormat="1" applyFont="1" applyBorder="1"/>
    <xf numFmtId="166" fontId="8" fillId="0" borderId="13" xfId="0" applyNumberFormat="1" applyFont="1" applyBorder="1" applyAlignment="1">
      <alignment horizontal="center"/>
    </xf>
    <xf numFmtId="167" fontId="8" fillId="0" borderId="13" xfId="0" applyNumberFormat="1" applyFont="1" applyBorder="1"/>
    <xf numFmtId="1" fontId="8" fillId="0" borderId="13" xfId="0" applyNumberFormat="1" applyFont="1" applyBorder="1" applyAlignment="1">
      <alignment horizontal="center"/>
    </xf>
    <xf numFmtId="166" fontId="8" fillId="0" borderId="13" xfId="0" quotePrefix="1" applyNumberFormat="1" applyFont="1" applyBorder="1" applyAlignment="1">
      <alignment horizontal="center"/>
    </xf>
    <xf numFmtId="0" fontId="8" fillId="0" borderId="14" xfId="0" applyFont="1" applyBorder="1" applyAlignment="1">
      <alignment horizontal="center" vertical="center" wrapText="1"/>
    </xf>
    <xf numFmtId="170" fontId="4" fillId="0" borderId="0" xfId="0" applyNumberFormat="1" applyFont="1"/>
    <xf numFmtId="171" fontId="4" fillId="0" borderId="0" xfId="0" applyNumberFormat="1" applyFont="1"/>
    <xf numFmtId="0" fontId="14" fillId="0" borderId="7" xfId="0" applyFont="1" applyBorder="1" applyAlignment="1">
      <alignment horizontal="left" vertical="top" wrapText="1"/>
    </xf>
    <xf numFmtId="0" fontId="14" fillId="0" borderId="8" xfId="0" applyFont="1" applyBorder="1" applyAlignment="1">
      <alignment horizontal="left" vertical="top" wrapText="1"/>
    </xf>
    <xf numFmtId="0" fontId="15" fillId="0" borderId="6" xfId="0" applyFont="1" applyBorder="1" applyAlignment="1">
      <alignment horizontal="left" vertical="top" wrapText="1"/>
    </xf>
  </cellXfs>
  <cellStyles count="4">
    <cellStyle name="Millares" xfId="1" builtinId="3"/>
    <cellStyle name="Normal" xfId="0" builtinId="0"/>
    <cellStyle name="Porcentaje" xfId="3" builtinId="5"/>
    <cellStyle name="Porcentaje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ectos/Estados/Guanajuato/ISSEG/2023/Actual%20ProgBase%20C22%20-%20ISAPEG/Resultados/CR_Total_C2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ectos/Estados/Guanajuato/ISSEG/2023/Actual%20ProgBase%20C22%20-%20ISAPEG/Resultados/Ni_Total_C2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teranca/Documents/Coordinacion%20de%20Estudios%20Actuariales/1.%20Estudios%20Actuariales/02%20EA%20ANUAL/EA%202022/RESULTADOS/Resumen_ISSEG_Total_C2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ectos/Estados/Guanajuato/ISSEG/2023/Actual%20ProgBase%20C22%20-%20ISAPEG/Resultados/Res_Escenario_1/CR_Total_C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10000"/>
      <sheetName val="10000 Aux"/>
      <sheetName val="G_Jub"/>
      <sheetName val="G_Edad"/>
      <sheetName val="G_Antiguedad"/>
      <sheetName val="GR Sueldo"/>
      <sheetName val="11000"/>
      <sheetName val="11000 gpo"/>
      <sheetName val="12000"/>
      <sheetName val="12000 gpo"/>
      <sheetName val="13000"/>
      <sheetName val="13000 gpo"/>
      <sheetName val="14000"/>
      <sheetName val="Auxiliar 400 y 400g"/>
      <sheetName val="400 y 400g"/>
      <sheetName val="500"/>
      <sheetName val="600"/>
      <sheetName val="600_CSI"/>
      <sheetName val="600_SSI"/>
      <sheetName val="600g"/>
      <sheetName val="600g_CSI"/>
      <sheetName val="600g_SSI"/>
      <sheetName val="Gráfico2"/>
      <sheetName val="Gráfico3"/>
      <sheetName val="Total de pensiones"/>
      <sheetName val="700"/>
      <sheetName val="700g"/>
      <sheetName val="Auxiliar 900"/>
      <sheetName val="900"/>
      <sheetName val="Comp. 900  400 y 400g"/>
      <sheetName val="1000"/>
      <sheetName val="1000PU"/>
      <sheetName val="1000_N"/>
      <sheetName val="1000_Aportaciones"/>
      <sheetName val="1000_CSI"/>
      <sheetName val="1000PU_CSI"/>
      <sheetName val="1000_N_CSI"/>
      <sheetName val="1000_CSI_Aportaciones"/>
      <sheetName val="Comp. 1000"/>
      <sheetName val="2000"/>
      <sheetName val="2000_CSI"/>
      <sheetName val="2000_SSI"/>
      <sheetName val="2000PU"/>
      <sheetName val="2000PU CI"/>
      <sheetName val="2000_N"/>
      <sheetName val="2000_Aportaciones"/>
      <sheetName val="2000_CSI_Aportaciones"/>
      <sheetName val="2000_SSI_Aportaciones"/>
      <sheetName val="Comp. 2000"/>
      <sheetName val="2000g"/>
      <sheetName val="2000g_CSI"/>
      <sheetName val="2000g_SSI"/>
      <sheetName val="2000gPU"/>
      <sheetName val="2000gPU CI"/>
      <sheetName val="2000g_N"/>
      <sheetName val="2000g_Aportaciones"/>
      <sheetName val="2000g_CSI_Aportaciones"/>
      <sheetName val="2000g_SSI_Aportaciones"/>
      <sheetName val="Comp. 2000g"/>
      <sheetName val="Total monto pensiones"/>
      <sheetName val="Gastos Médicos"/>
      <sheetName val="3000"/>
      <sheetName val="3000g"/>
      <sheetName val="Comp. 3000g"/>
      <sheetName val="5000 3.0"/>
      <sheetName val="5000_CSI 3.0"/>
      <sheetName val="5000_SSI 3.0"/>
      <sheetName val="5000PU BD 3.0"/>
      <sheetName val="5000PU CI 3.0"/>
      <sheetName val="5000_N 3.0"/>
      <sheetName val="5000g 3.0"/>
      <sheetName val="5000g_CSI 3.0"/>
      <sheetName val="5000g_SSI 3.0"/>
      <sheetName val="5000gPU BD 3.0"/>
      <sheetName val="5000gPU CI 3.0"/>
      <sheetName val="5000g_N 3.0"/>
      <sheetName val="6000 3.0"/>
      <sheetName val="6000PU 3.0"/>
      <sheetName val="6000_N 3.0"/>
      <sheetName val="6000_CSI 3.0"/>
      <sheetName val="6000PU_CSI 3.0"/>
      <sheetName val="6000_N_CSI 3.0"/>
      <sheetName val="VPobligaciones 3.0 BD"/>
      <sheetName val="Balance 3.0 BD"/>
      <sheetName val="VPobligaciones 3.0 CSI"/>
      <sheetName val="Balance 3.0 CSI"/>
      <sheetName val="VPobligaciones 3.0 Total CSI"/>
      <sheetName val="Balance 3.0 Total CSI"/>
      <sheetName val="Balance 3.0 Total CSI Liq"/>
      <sheetName val="CompAñoAnt_Total"/>
      <sheetName val="GE CompAñoAnt"/>
      <sheetName val="5000 4.0"/>
      <sheetName val="5000_CSI 4.0"/>
      <sheetName val="5000_SSI 4.0"/>
      <sheetName val="5000PU BD 4.0"/>
      <sheetName val="5000PU CI 4.0"/>
      <sheetName val="5000_N 4.0"/>
      <sheetName val="5000g 4.0"/>
      <sheetName val="5000g_CSI 4.0"/>
      <sheetName val="5000g_SSI 4.0"/>
      <sheetName val="5000gPU BD 4.0"/>
      <sheetName val="5000gPU CI 4.0"/>
      <sheetName val="5000g_N 4.0"/>
      <sheetName val="6000 4.0"/>
      <sheetName val="6000PU 4.0"/>
      <sheetName val="6000_N 4.0"/>
      <sheetName val="6000_CSI 4.0"/>
      <sheetName val="6000PU_CSI 4.0"/>
      <sheetName val="6000_N_CSI 4.0"/>
      <sheetName val="VPobligaciones 4.0 BD"/>
      <sheetName val="Balance 4.0 BD"/>
      <sheetName val="VPobligaciones 4.0 CSI"/>
      <sheetName val="Balance 4.0 CSI"/>
      <sheetName val="VPobligaciones 4.0 Total CSI"/>
      <sheetName val="Balance 4.0 Total CSI"/>
      <sheetName val="Balance 4.0 Total CSI Liq"/>
      <sheetName val="5000 5.0"/>
      <sheetName val="5000_CSI 5.0"/>
      <sheetName val="5000_SSI 5.0"/>
      <sheetName val="5000PU BD 5.0"/>
      <sheetName val="5000PU CI 5.0"/>
      <sheetName val="5000_N 5.0"/>
      <sheetName val="5000g 5.0"/>
      <sheetName val="5000g_CSI 5.0"/>
      <sheetName val="5000g_SSI 5.0"/>
      <sheetName val="5000gPU BD 5.0"/>
      <sheetName val="5000gPU CI 5.0"/>
      <sheetName val="5000g_N 5.0"/>
      <sheetName val="6000 5.0"/>
      <sheetName val="6000PU 5.0"/>
      <sheetName val="6000_N 5.0"/>
      <sheetName val="6000_CSI 5.0"/>
      <sheetName val="6000PU_CSI 5.0"/>
      <sheetName val="6000_N_CSI 5.0"/>
      <sheetName val="VPobligaciones 5.0 BD"/>
      <sheetName val="Balance 5.0 BD"/>
      <sheetName val="VPobligaciones 5.0 CSI"/>
      <sheetName val="Balance 5.0 CSI"/>
      <sheetName val="VPobligaciones 5.0 Total CSI"/>
      <sheetName val="Balance 5.0 Total CSI"/>
      <sheetName val="Balance 5.0 Total CSI Liq"/>
      <sheetName val="NIF-D3"/>
    </sheetNames>
    <sheetDataSet>
      <sheetData sheetId="0" refreshError="1">
        <row r="2">
          <cell r="B2" t="str">
            <v>Instituto de Seguridad Social del Estado de Guanajuato</v>
          </cell>
        </row>
        <row r="40">
          <cell r="B40">
            <v>34890143566.017929</v>
          </cell>
        </row>
      </sheetData>
      <sheetData sheetId="1" refreshError="1">
        <row r="10">
          <cell r="J10">
            <v>66718</v>
          </cell>
        </row>
        <row r="11">
          <cell r="J11">
            <v>41.703738121646346</v>
          </cell>
        </row>
        <row r="12">
          <cell r="J12">
            <v>11.183668575197078</v>
          </cell>
        </row>
        <row r="16">
          <cell r="J16">
            <v>8938853521.2760067</v>
          </cell>
        </row>
        <row r="17">
          <cell r="J17">
            <v>18</v>
          </cell>
        </row>
        <row r="18">
          <cell r="J18">
            <v>90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9">
          <cell r="B9">
            <v>15911</v>
          </cell>
          <cell r="C9">
            <v>747</v>
          </cell>
          <cell r="D9">
            <v>300</v>
          </cell>
          <cell r="E9">
            <v>2819</v>
          </cell>
          <cell r="F9">
            <v>19777</v>
          </cell>
        </row>
        <row r="10">
          <cell r="B10">
            <v>45</v>
          </cell>
          <cell r="C10">
            <v>29</v>
          </cell>
          <cell r="D10">
            <v>26</v>
          </cell>
          <cell r="E10">
            <v>18</v>
          </cell>
        </row>
        <row r="11">
          <cell r="B11">
            <v>90</v>
          </cell>
          <cell r="C11">
            <v>89</v>
          </cell>
          <cell r="D11">
            <v>87</v>
          </cell>
          <cell r="E11">
            <v>90</v>
          </cell>
        </row>
        <row r="12">
          <cell r="B12">
            <v>64.969203695556516</v>
          </cell>
          <cell r="C12">
            <v>58.803212851405604</v>
          </cell>
          <cell r="D12">
            <v>48.386666666666663</v>
          </cell>
          <cell r="E12">
            <v>64.213550904576081</v>
          </cell>
        </row>
        <row r="13">
          <cell r="B13">
            <v>51.975865753252478</v>
          </cell>
          <cell r="C13">
            <v>47.036144578313234</v>
          </cell>
          <cell r="D13">
            <v>38.726666666666667</v>
          </cell>
          <cell r="E13">
            <v>51.360411493437375</v>
          </cell>
          <cell r="F13">
            <v>51.500581483541502</v>
          </cell>
        </row>
        <row r="14">
          <cell r="B14">
            <v>28.560360112720851</v>
          </cell>
          <cell r="C14">
            <v>32.842312200191742</v>
          </cell>
          <cell r="D14">
            <v>40.24558332454189</v>
          </cell>
          <cell r="E14">
            <v>29.449094306947288</v>
          </cell>
          <cell r="F14">
            <v>29.026028660347453</v>
          </cell>
        </row>
        <row r="15">
          <cell r="B15">
            <v>5186.26</v>
          </cell>
          <cell r="C15">
            <v>5186.8</v>
          </cell>
          <cell r="D15">
            <v>5228.0200000000004</v>
          </cell>
          <cell r="E15">
            <v>5187.5200000000004</v>
          </cell>
        </row>
        <row r="16">
          <cell r="B16">
            <v>51359.28</v>
          </cell>
          <cell r="C16">
            <v>31883.16</v>
          </cell>
          <cell r="D16">
            <v>32663.200000000001</v>
          </cell>
          <cell r="E16">
            <v>48630.7</v>
          </cell>
        </row>
        <row r="17">
          <cell r="B17">
            <v>13240.789707749356</v>
          </cell>
          <cell r="C17">
            <v>6369.7156091030838</v>
          </cell>
          <cell r="D17">
            <v>6131.2028000000009</v>
          </cell>
          <cell r="E17">
            <v>8953.1106065980603</v>
          </cell>
        </row>
        <row r="19">
          <cell r="B19">
            <v>2528090460.4799981</v>
          </cell>
          <cell r="C19">
            <v>57098130.719999999</v>
          </cell>
          <cell r="D19">
            <v>22072330.080000002</v>
          </cell>
          <cell r="E19">
            <v>302865825.60000002</v>
          </cell>
        </row>
      </sheetData>
      <sheetData sheetId="13" refreshError="1"/>
      <sheetData sheetId="14" refreshError="1">
        <row r="5">
          <cell r="C5">
            <v>66718</v>
          </cell>
          <cell r="D5">
            <v>0</v>
          </cell>
        </row>
        <row r="6">
          <cell r="C6">
            <v>62649.609885040059</v>
          </cell>
          <cell r="D6">
            <v>4870.8291576219381</v>
          </cell>
        </row>
      </sheetData>
      <sheetData sheetId="15" refreshError="1"/>
      <sheetData sheetId="16" refreshError="1"/>
      <sheetData sheetId="17" refreshError="1">
        <row r="13">
          <cell r="B13">
            <v>973.6200000000249</v>
          </cell>
          <cell r="C13">
            <v>0</v>
          </cell>
          <cell r="D13">
            <v>65.969164837491633</v>
          </cell>
          <cell r="E13">
            <v>0</v>
          </cell>
          <cell r="F13">
            <v>96.488851460444991</v>
          </cell>
          <cell r="G13">
            <v>58.219084594340565</v>
          </cell>
          <cell r="H13">
            <v>0</v>
          </cell>
          <cell r="I13">
            <v>11.303007610471415</v>
          </cell>
          <cell r="K13">
            <v>0</v>
          </cell>
        </row>
      </sheetData>
      <sheetData sheetId="18" refreshError="1"/>
      <sheetData sheetId="19" refreshError="1"/>
      <sheetData sheetId="20" refreshError="1"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K13">
            <v>0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>
        <row r="16">
          <cell r="D16">
            <v>45158724237.690857</v>
          </cell>
          <cell r="F16">
            <v>35290702560.079605</v>
          </cell>
          <cell r="H16">
            <v>12050820121.550283</v>
          </cell>
        </row>
        <row r="17">
          <cell r="D17">
            <v>5204531971.4522228</v>
          </cell>
          <cell r="F17">
            <v>4779924361.8589964</v>
          </cell>
          <cell r="H17">
            <v>1559961541.3194127</v>
          </cell>
        </row>
        <row r="20">
          <cell r="D20">
            <v>1699429636.2186925</v>
          </cell>
          <cell r="F20">
            <v>602043815.76180971</v>
          </cell>
          <cell r="H20">
            <v>1473411794.1670239</v>
          </cell>
        </row>
        <row r="21">
          <cell r="D21">
            <v>627812513.42132306</v>
          </cell>
          <cell r="F21">
            <v>141438123.93702781</v>
          </cell>
          <cell r="H21">
            <v>537364140.91424453</v>
          </cell>
        </row>
        <row r="24">
          <cell r="D24">
            <v>4682343028.47822</v>
          </cell>
          <cell r="F24">
            <v>0</v>
          </cell>
          <cell r="H24">
            <v>3320983825.203094</v>
          </cell>
        </row>
        <row r="27">
          <cell r="D27">
            <v>1061439449.0420303</v>
          </cell>
          <cell r="F27">
            <v>268602028.89802724</v>
          </cell>
          <cell r="H27">
            <v>2091556834.1199503</v>
          </cell>
        </row>
        <row r="28">
          <cell r="D28">
            <v>391111028.46529627</v>
          </cell>
          <cell r="F28">
            <v>60339775.508415565</v>
          </cell>
          <cell r="H28">
            <v>701600268.87154841</v>
          </cell>
        </row>
        <row r="31">
          <cell r="D31">
            <v>319505323.23055762</v>
          </cell>
          <cell r="F31">
            <v>0</v>
          </cell>
          <cell r="H31">
            <v>563002035.30279279</v>
          </cell>
        </row>
        <row r="33">
          <cell r="D33">
            <v>4030754766.1295161</v>
          </cell>
          <cell r="F33">
            <v>739529028.25429583</v>
          </cell>
          <cell r="H33">
            <v>4610108958.5726233</v>
          </cell>
        </row>
        <row r="51">
          <cell r="D51">
            <v>0</v>
          </cell>
          <cell r="F51">
            <v>0</v>
          </cell>
          <cell r="H51">
            <v>0</v>
          </cell>
        </row>
        <row r="53">
          <cell r="D53">
            <v>0</v>
          </cell>
          <cell r="F53">
            <v>3898615158.8187242</v>
          </cell>
          <cell r="H53">
            <v>0</v>
          </cell>
        </row>
        <row r="57">
          <cell r="D57">
            <v>927307107.00063932</v>
          </cell>
          <cell r="H57">
            <v>1588883435.5864377</v>
          </cell>
        </row>
        <row r="59">
          <cell r="D59">
            <v>0</v>
          </cell>
          <cell r="F59">
            <v>0</v>
          </cell>
          <cell r="H59">
            <v>0</v>
          </cell>
        </row>
      </sheetData>
      <sheetData sheetId="140" refreshError="1">
        <row r="29">
          <cell r="F29">
            <v>15300567265.510551</v>
          </cell>
        </row>
        <row r="30">
          <cell r="F30">
            <v>22023543791.265194</v>
          </cell>
        </row>
        <row r="33">
          <cell r="F33">
            <v>26216576687.176231</v>
          </cell>
        </row>
        <row r="34">
          <cell r="F34">
            <v>37735981595.177872</v>
          </cell>
        </row>
        <row r="40">
          <cell r="F40">
            <v>0</v>
          </cell>
        </row>
        <row r="43">
          <cell r="F43">
            <v>0</v>
          </cell>
        </row>
        <row r="46">
          <cell r="F46">
            <v>0</v>
          </cell>
        </row>
        <row r="50">
          <cell r="F50">
            <v>0</v>
          </cell>
        </row>
      </sheetData>
      <sheetData sheetId="141" refreshError="1"/>
      <sheetData sheetId="1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entrado 3.0"/>
      <sheetName val="Concentrado 4.0"/>
      <sheetName val="Concentrado 5.0"/>
      <sheetName val="Validación 3.0"/>
      <sheetName val="Activos_BD"/>
      <sheetName val="Activos_CSI"/>
      <sheetName val="Activos_SSI"/>
      <sheetName val="Pensionados_BD"/>
      <sheetName val="Pensionados_CSI"/>
      <sheetName val="Nvas. generaciones"/>
      <sheetName val="Nvas. generaciones_CSI"/>
      <sheetName val="Nvas. generaciones_SSI"/>
      <sheetName val="niv. pmg. 3.0_CSI"/>
      <sheetName val="GEA pmg. 3.0_CSI"/>
      <sheetName val="GR pmg. 3.0_CSI"/>
      <sheetName val="Concentrado Aport 3.0_CSI"/>
      <sheetName val="niv. aa. 3.0_CSI"/>
      <sheetName val="GEA aa. 3.0_CSI"/>
      <sheetName val="Flujo cf. 3.0_CSI"/>
      <sheetName val="GEA cf. 3.0_CSI"/>
      <sheetName val="GR aa. 3.0_CSI"/>
      <sheetName val="niv. pol. 3.0_CSI"/>
      <sheetName val="GEA pol. 3.0_CSI"/>
      <sheetName val="GR pol. 3.0_CSI"/>
      <sheetName val="niv. pole. 3.0_CSI"/>
      <sheetName val="GEA pole. 3.0_CSI"/>
      <sheetName val="GR pole. 3.0_CSI"/>
      <sheetName val="Concentrado Aport 4.0_CSI"/>
      <sheetName val="niv. pmg. 4.0_CSI"/>
      <sheetName val="GEA pmg. 4.0_CSI"/>
      <sheetName val="GR pmg. 4.0_CSI"/>
      <sheetName val="niv. aa. 4.0_CSI"/>
      <sheetName val="GEA aa. 4.0_CSI"/>
      <sheetName val="Flujo cf. 4.0_CSI"/>
      <sheetName val="GEA cf. 4.0_CSI"/>
      <sheetName val="GR aa. 4.0_CSI"/>
      <sheetName val="niv. pol. 4.0_CSI"/>
      <sheetName val="GEA pol. 4.0_CSI"/>
      <sheetName val="GR pol. 4.0_CSI"/>
      <sheetName val="niv. pole. 4.0_CSI"/>
      <sheetName val="GEA pole. 4.0_CSI"/>
      <sheetName val="GR pole. 4.0_CSI"/>
      <sheetName val="Concentrado Aport 5.0_CSI"/>
      <sheetName val="niv. pmg. 5.0_CSI"/>
      <sheetName val="GEA pmg. 5.0_CSI"/>
      <sheetName val="GR pmg. 5.0_CSI"/>
      <sheetName val="niv. aa. 5.0_CSI"/>
      <sheetName val="GEA aa. 5.0_CSI"/>
      <sheetName val="Flujo cf. 5.0_CSI"/>
      <sheetName val="GEA cf. 5.0_CSI"/>
      <sheetName val="GR aa. 5.0_CSI"/>
      <sheetName val="niv. pol. 5.0_CSI"/>
      <sheetName val="GEA pol. 5.0_CSI"/>
      <sheetName val="GR pol. 5.0_CSI"/>
      <sheetName val="niv. pole. 5.0_CSI"/>
      <sheetName val="GEA pole. 5.0_CSI"/>
      <sheetName val="GR pole. 5.0_CS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>
        <row r="13">
          <cell r="HK13">
            <v>3697169129.6192579</v>
          </cell>
        </row>
      </sheetData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Flujo Esc1 3.0"/>
      <sheetName val="Flujo Esc2 3.0"/>
      <sheetName val="Flujo Esc1 4.0"/>
      <sheetName val="Flujo Esc2 4.0"/>
      <sheetName val="Flujo Esc1 5.0"/>
      <sheetName val="Flujo Esc2 5.0"/>
    </sheetNames>
    <sheetDataSet>
      <sheetData sheetId="0" refreshError="1">
        <row r="102">
          <cell r="E102">
            <v>2042</v>
          </cell>
        </row>
        <row r="109">
          <cell r="E109">
            <v>2091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10000"/>
      <sheetName val="10000 Aux"/>
      <sheetName val="G_Jub"/>
      <sheetName val="G_Edad"/>
      <sheetName val="G_Antiguedad"/>
      <sheetName val="GR Sueldo"/>
      <sheetName val="11000"/>
      <sheetName val="11000 gpo"/>
      <sheetName val="12000"/>
      <sheetName val="12000 gpo"/>
      <sheetName val="13000"/>
      <sheetName val="13000 gpo"/>
      <sheetName val="14000"/>
      <sheetName val="Auxiliar 400 y 400g"/>
      <sheetName val="400 y 400g"/>
      <sheetName val="500"/>
      <sheetName val="600"/>
      <sheetName val="600_CSI"/>
      <sheetName val="600_SSI"/>
      <sheetName val="600g"/>
      <sheetName val="600g_CSI"/>
      <sheetName val="600g_SSI"/>
      <sheetName val="Gráfico2"/>
      <sheetName val="Gráfico3"/>
      <sheetName val="Total de pensiones"/>
      <sheetName val="700"/>
      <sheetName val="700g"/>
      <sheetName val="Auxiliar 900"/>
      <sheetName val="900"/>
      <sheetName val="Comp. 900  400 y 400g"/>
      <sheetName val="1000"/>
      <sheetName val="1000PU"/>
      <sheetName val="1000_N"/>
      <sheetName val="1000_Aportaciones"/>
      <sheetName val="1000_CSI"/>
      <sheetName val="1000PU_CSI"/>
      <sheetName val="1000_N_CSI"/>
      <sheetName val="1000_CSI_Aportaciones"/>
      <sheetName val="Comp. 1000"/>
      <sheetName val="2000"/>
      <sheetName val="2000_CSI"/>
      <sheetName val="2000_SSI"/>
      <sheetName val="2000PU"/>
      <sheetName val="2000PU CI"/>
      <sheetName val="2000_N"/>
      <sheetName val="2000_Aportaciones"/>
      <sheetName val="2000_CSI_Aportaciones"/>
      <sheetName val="2000_SSI_Aportaciones"/>
      <sheetName val="Comp. 2000"/>
      <sheetName val="2000g"/>
      <sheetName val="2000g_CSI"/>
      <sheetName val="2000g_SSI"/>
      <sheetName val="2000gPU"/>
      <sheetName val="2000gPU CI"/>
      <sheetName val="2000g_N"/>
      <sheetName val="2000g_Aportaciones"/>
      <sheetName val="2000g_CSI_Aportaciones"/>
      <sheetName val="2000g_SSI_Aportaciones"/>
      <sheetName val="Comp. 2000g"/>
      <sheetName val="Total monto pensiones"/>
      <sheetName val="Gastos Médicos"/>
      <sheetName val="3000"/>
      <sheetName val="3000g"/>
      <sheetName val="Comp. 3000g"/>
      <sheetName val="5000 3.0"/>
      <sheetName val="5000_CSI 3.0"/>
      <sheetName val="5000_SSI 3.0"/>
      <sheetName val="5000PU BD 3.0"/>
      <sheetName val="5000PU CI 3.0"/>
      <sheetName val="5000_N 3.0"/>
      <sheetName val="5000g 3.0"/>
      <sheetName val="5000g_CSI 3.0"/>
      <sheetName val="5000g_SSI 3.0"/>
      <sheetName val="5000gPU BD 3.0"/>
      <sheetName val="5000gPU CI 3.0"/>
      <sheetName val="5000g_N 3.0"/>
      <sheetName val="6000 3.0"/>
      <sheetName val="6000PU 3.0"/>
      <sheetName val="6000_N 3.0"/>
      <sheetName val="6000_CSI 3.0"/>
      <sheetName val="6000PU_CSI 3.0"/>
      <sheetName val="6000_N_CSI 3.0"/>
      <sheetName val="VPobligaciones 3.0 BD"/>
      <sheetName val="Balance 3.0 BD"/>
      <sheetName val="VPobligaciones 3.0 CSI"/>
      <sheetName val="Balance 3.0 CSI"/>
      <sheetName val="VPobligaciones 3.0 Total CSI"/>
      <sheetName val="Balance 3.0 Total CSI"/>
      <sheetName val="Balance 3.0 Total CSI Liq"/>
      <sheetName val="CompAñoAnt_Total"/>
      <sheetName val="GE CompAñoAnt"/>
      <sheetName val="5000 4.0"/>
      <sheetName val="5000_CSI 4.0"/>
      <sheetName val="5000_SSI 4.0"/>
      <sheetName val="5000PU BD 4.0"/>
      <sheetName val="5000PU CI 4.0"/>
      <sheetName val="5000_N 4.0"/>
      <sheetName val="5000g 4.0"/>
      <sheetName val="5000g_CSI 4.0"/>
      <sheetName val="5000g_SSI 4.0"/>
      <sheetName val="5000gPU BD 4.0"/>
      <sheetName val="5000gPU CI 4.0"/>
      <sheetName val="5000g_N 4.0"/>
      <sheetName val="6000 4.0"/>
      <sheetName val="6000PU 4.0"/>
      <sheetName val="6000_N 4.0"/>
      <sheetName val="6000_CSI 4.0"/>
      <sheetName val="6000PU_CSI 4.0"/>
      <sheetName val="6000_N_CSI 4.0"/>
      <sheetName val="VPobligaciones 4.0 BD"/>
      <sheetName val="Balance 4.0 BD"/>
      <sheetName val="VPobligaciones 4.0 CSI"/>
      <sheetName val="Balance 4.0 CSI"/>
      <sheetName val="VPobligaciones 4.0 Total CSI"/>
      <sheetName val="Balance 4.0 Total CSI"/>
      <sheetName val="Balance 4.0 Total CSI Liq"/>
      <sheetName val="5000 5.0"/>
      <sheetName val="5000_CSI 5.0"/>
      <sheetName val="5000_SSI 5.0"/>
      <sheetName val="5000PU BD 5.0"/>
      <sheetName val="5000PU CI 5.0"/>
      <sheetName val="5000_N 5.0"/>
      <sheetName val="5000g 5.0"/>
      <sheetName val="5000g_CSI 5.0"/>
      <sheetName val="5000g_SSI 5.0"/>
      <sheetName val="5000gPU BD 5.0"/>
      <sheetName val="5000gPU CI 5.0"/>
      <sheetName val="5000g_N 5.0"/>
      <sheetName val="6000 5.0"/>
      <sheetName val="6000PU 5.0"/>
      <sheetName val="6000_N 5.0"/>
      <sheetName val="6000_CSI 5.0"/>
      <sheetName val="6000PU_CSI 5.0"/>
      <sheetName val="6000_N_CSI 5.0"/>
      <sheetName val="VPobligaciones 5.0 BD"/>
      <sheetName val="Balance 5.0 BD"/>
      <sheetName val="VPobligaciones 5.0 CSI"/>
      <sheetName val="Balance 5.0 CSI"/>
      <sheetName val="VPobligaciones 5.0 Total CSI"/>
      <sheetName val="Balance 5.0 Total CSI"/>
      <sheetName val="Balance 5.0 Total CSI Liq"/>
      <sheetName val="NIF-D3"/>
    </sheetNames>
    <sheetDataSet>
      <sheetData sheetId="0" refreshError="1">
        <row r="2">
          <cell r="B2" t="str">
            <v>Instituto de Seguridad Social del Estado de Guanajuato</v>
          </cell>
        </row>
        <row r="30">
          <cell r="B30">
            <v>0.04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8"/>
  <sheetViews>
    <sheetView showGridLines="0" zoomScale="69" zoomScaleNormal="115" zoomScaleSheetLayoutView="70" workbookViewId="0">
      <pane ySplit="5" topLeftCell="A6" activePane="bottomLeft" state="frozen"/>
      <selection activeCell="G21" sqref="G21"/>
      <selection pane="bottomLeft" activeCell="G13" sqref="G13"/>
    </sheetView>
  </sheetViews>
  <sheetFormatPr baseColWidth="10" defaultRowHeight="16.5" x14ac:dyDescent="0.3"/>
  <cols>
    <col min="1" max="1" width="77.28515625" style="3" customWidth="1"/>
    <col min="2" max="2" width="24.5703125" style="3" customWidth="1"/>
    <col min="3" max="3" width="19.42578125" style="3" bestFit="1" customWidth="1"/>
    <col min="4" max="4" width="24.140625" style="3" customWidth="1"/>
    <col min="5" max="5" width="26.85546875" style="3" customWidth="1"/>
    <col min="6" max="6" width="25" style="3" customWidth="1"/>
    <col min="7" max="7" width="28.5703125" style="3" customWidth="1"/>
    <col min="8" max="8" width="21.42578125" style="3" bestFit="1" customWidth="1"/>
    <col min="9" max="9" width="25.28515625" style="3" customWidth="1"/>
    <col min="10" max="10" width="29.85546875" style="3" customWidth="1"/>
    <col min="11" max="11" width="19.42578125" style="3" customWidth="1"/>
    <col min="12" max="16384" width="11.42578125" style="3"/>
  </cols>
  <sheetData>
    <row r="1" spans="1:9" s="1" customFormat="1" ht="25.5" x14ac:dyDescent="0.5">
      <c r="A1" s="30" t="str">
        <f>'[1]Datos generales'!$B$2</f>
        <v>Instituto de Seguridad Social del Estado de Guanajuato</v>
      </c>
      <c r="B1" s="30"/>
      <c r="C1" s="30"/>
      <c r="D1" s="30"/>
      <c r="E1" s="30"/>
      <c r="F1" s="30"/>
      <c r="G1" s="30"/>
    </row>
    <row r="2" spans="1:9" x14ac:dyDescent="0.3">
      <c r="A2" s="2"/>
      <c r="B2" s="2"/>
      <c r="C2" s="2"/>
      <c r="D2" s="2"/>
      <c r="E2" s="2"/>
      <c r="F2" s="2"/>
      <c r="G2" s="2"/>
    </row>
    <row r="3" spans="1:9" s="4" customFormat="1" ht="20.25" x14ac:dyDescent="0.35">
      <c r="A3" s="31" t="s">
        <v>0</v>
      </c>
      <c r="B3" s="31"/>
      <c r="C3" s="31"/>
      <c r="D3" s="31"/>
      <c r="E3" s="31"/>
      <c r="F3" s="31"/>
      <c r="G3" s="31"/>
    </row>
    <row r="4" spans="1:9" x14ac:dyDescent="0.3">
      <c r="A4" s="2"/>
      <c r="B4" s="2"/>
      <c r="C4" s="2"/>
      <c r="D4" s="2"/>
      <c r="E4" s="2"/>
      <c r="F4" s="2"/>
      <c r="G4" s="2"/>
    </row>
    <row r="5" spans="1:9" s="6" customFormat="1" ht="33" x14ac:dyDescent="0.2">
      <c r="A5" s="5"/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</row>
    <row r="6" spans="1:9" x14ac:dyDescent="0.3">
      <c r="A6" s="7" t="s">
        <v>7</v>
      </c>
      <c r="B6" s="8"/>
      <c r="C6" s="8"/>
      <c r="D6" s="8"/>
      <c r="E6" s="8"/>
      <c r="F6" s="8"/>
      <c r="G6" s="8"/>
    </row>
    <row r="7" spans="1:9" x14ac:dyDescent="0.3">
      <c r="A7" s="3" t="s">
        <v>8</v>
      </c>
      <c r="B7" s="9" t="s">
        <v>9</v>
      </c>
      <c r="C7" s="9" t="s">
        <v>9</v>
      </c>
      <c r="D7" s="9" t="str">
        <f>$B$7</f>
        <v>Prestación Laboral</v>
      </c>
      <c r="E7" s="9" t="str">
        <f>$B$7</f>
        <v>Prestación Laboral</v>
      </c>
      <c r="F7" s="9" t="str">
        <f>$B$7</f>
        <v>Prestación Laboral</v>
      </c>
      <c r="G7" s="9" t="str">
        <f>$B$7</f>
        <v>Prestación Laboral</v>
      </c>
    </row>
    <row r="8" spans="1:9" x14ac:dyDescent="0.3">
      <c r="A8" s="3" t="s">
        <v>10</v>
      </c>
      <c r="B8" s="10" t="s">
        <v>11</v>
      </c>
      <c r="C8" s="9" t="s">
        <v>11</v>
      </c>
      <c r="D8" s="10" t="s">
        <v>11</v>
      </c>
      <c r="E8" s="10" t="s">
        <v>11</v>
      </c>
      <c r="F8" s="10" t="s">
        <v>11</v>
      </c>
      <c r="G8" s="10" t="s">
        <v>11</v>
      </c>
    </row>
    <row r="9" spans="1:9" x14ac:dyDescent="0.3">
      <c r="A9" s="7"/>
      <c r="B9" s="11"/>
      <c r="C9" s="11"/>
      <c r="D9" s="11"/>
      <c r="E9" s="11"/>
      <c r="F9" s="11"/>
      <c r="G9" s="11"/>
    </row>
    <row r="10" spans="1:9" x14ac:dyDescent="0.3">
      <c r="A10" s="7" t="s">
        <v>12</v>
      </c>
      <c r="B10" s="11"/>
      <c r="C10" s="11"/>
      <c r="D10" s="11"/>
      <c r="E10" s="11"/>
      <c r="F10" s="11"/>
      <c r="G10" s="11"/>
    </row>
    <row r="11" spans="1:9" x14ac:dyDescent="0.3">
      <c r="A11" s="3" t="s">
        <v>13</v>
      </c>
      <c r="B11" s="12">
        <f>$G11</f>
        <v>66718</v>
      </c>
      <c r="C11" s="12"/>
      <c r="D11" s="12">
        <f>$G11</f>
        <v>66718</v>
      </c>
      <c r="E11" s="12">
        <f>$G11</f>
        <v>66718</v>
      </c>
      <c r="F11" s="12">
        <f>$G11</f>
        <v>66718</v>
      </c>
      <c r="G11" s="12">
        <f>'[1]10000'!$J$10</f>
        <v>66718</v>
      </c>
      <c r="I11" s="13"/>
    </row>
    <row r="12" spans="1:9" x14ac:dyDescent="0.3">
      <c r="A12" s="14" t="s">
        <v>14</v>
      </c>
      <c r="B12" s="11">
        <f t="shared" ref="B12:F14" si="0">$G12</f>
        <v>90</v>
      </c>
      <c r="C12" s="11"/>
      <c r="D12" s="11">
        <f t="shared" si="0"/>
        <v>90</v>
      </c>
      <c r="E12" s="11">
        <f t="shared" si="0"/>
        <v>90</v>
      </c>
      <c r="F12" s="11">
        <f t="shared" si="0"/>
        <v>90</v>
      </c>
      <c r="G12" s="11">
        <f>'[1]10000'!$J$18</f>
        <v>90</v>
      </c>
      <c r="I12" s="13"/>
    </row>
    <row r="13" spans="1:9" x14ac:dyDescent="0.3">
      <c r="A13" s="14" t="s">
        <v>15</v>
      </c>
      <c r="B13" s="11">
        <f t="shared" si="0"/>
        <v>18</v>
      </c>
      <c r="C13" s="11"/>
      <c r="D13" s="11">
        <f t="shared" si="0"/>
        <v>18</v>
      </c>
      <c r="E13" s="11">
        <f t="shared" si="0"/>
        <v>18</v>
      </c>
      <c r="F13" s="11">
        <f t="shared" si="0"/>
        <v>18</v>
      </c>
      <c r="G13" s="11">
        <f>'[1]10000'!$J$17</f>
        <v>18</v>
      </c>
    </row>
    <row r="14" spans="1:9" x14ac:dyDescent="0.3">
      <c r="A14" s="14" t="s">
        <v>16</v>
      </c>
      <c r="B14" s="11">
        <f t="shared" si="0"/>
        <v>41.703738121646346</v>
      </c>
      <c r="C14" s="11"/>
      <c r="D14" s="11">
        <f t="shared" si="0"/>
        <v>41.703738121646346</v>
      </c>
      <c r="E14" s="11">
        <f t="shared" si="0"/>
        <v>41.703738121646346</v>
      </c>
      <c r="F14" s="11">
        <f t="shared" si="0"/>
        <v>41.703738121646346</v>
      </c>
      <c r="G14" s="11">
        <f>'[1]10000'!$J$11</f>
        <v>41.703738121646346</v>
      </c>
    </row>
    <row r="15" spans="1:9" x14ac:dyDescent="0.3">
      <c r="A15" s="3" t="s">
        <v>17</v>
      </c>
      <c r="B15" s="12">
        <f>'[1]13000 gpo'!$B$9</f>
        <v>15911</v>
      </c>
      <c r="C15" s="12"/>
      <c r="D15" s="12">
        <f>'[1]13000 gpo'!$D$9</f>
        <v>300</v>
      </c>
      <c r="E15" s="12">
        <f>'[1]13000 gpo'!$C$9+'[1]13000 gpo'!$E$9</f>
        <v>3566</v>
      </c>
      <c r="F15" s="12"/>
      <c r="G15" s="12">
        <f>SUM(B15:F15)</f>
        <v>19777</v>
      </c>
    </row>
    <row r="16" spans="1:9" x14ac:dyDescent="0.3">
      <c r="A16" s="14" t="s">
        <v>14</v>
      </c>
      <c r="B16" s="11">
        <f>'[1]13000 gpo'!$B$11</f>
        <v>90</v>
      </c>
      <c r="C16" s="11"/>
      <c r="D16" s="11">
        <f>'[1]13000 gpo'!$D$11</f>
        <v>87</v>
      </c>
      <c r="E16" s="11">
        <f>IF(SUM('[1]13000 gpo'!$C$9,'[1]13000 gpo'!$E$9)=0,0,SUM('[1]13000 gpo'!$C$11*'[1]13000 gpo'!$C$9,'[1]13000 gpo'!$E$11*'[1]13000 gpo'!$E$9)/SUM('[1]13000 gpo'!$C$9,'[1]13000 gpo'!$E$9))</f>
        <v>89.790521592821094</v>
      </c>
      <c r="F16" s="11"/>
      <c r="G16" s="11">
        <f>MAX(B16:F16)</f>
        <v>90</v>
      </c>
    </row>
    <row r="17" spans="1:7" x14ac:dyDescent="0.3">
      <c r="A17" s="14" t="s">
        <v>15</v>
      </c>
      <c r="B17" s="11">
        <f>'[1]13000 gpo'!$B$10</f>
        <v>45</v>
      </c>
      <c r="C17" s="11"/>
      <c r="D17" s="11">
        <f>'[1]13000 gpo'!$D$10</f>
        <v>26</v>
      </c>
      <c r="E17" s="11">
        <f>IF(SUM('[1]13000 gpo'!$C$9,'[1]13000 gpo'!$E$9)=0,0,SUM('[1]13000 gpo'!$C$10*'[1]13000 gpo'!$C$9,'[1]13000 gpo'!$E$10*'[1]13000 gpo'!$E$9)/SUM('[1]13000 gpo'!$C$9,'[1]13000 gpo'!$E$9))</f>
        <v>20.304262478968031</v>
      </c>
      <c r="F17" s="11"/>
      <c r="G17" s="11">
        <f t="array" ref="G17">MIN(IF(B17:F17&gt;0,B17:F17))</f>
        <v>20.304262478968031</v>
      </c>
    </row>
    <row r="18" spans="1:7" x14ac:dyDescent="0.3">
      <c r="A18" s="14" t="s">
        <v>16</v>
      </c>
      <c r="B18" s="11">
        <f>'[1]13000 gpo'!$B$12</f>
        <v>64.969203695556516</v>
      </c>
      <c r="C18" s="11"/>
      <c r="D18" s="11">
        <f>'[1]13000 gpo'!$D$12</f>
        <v>48.386666666666663</v>
      </c>
      <c r="E18" s="11">
        <f>IF(SUM('[1]13000 gpo'!$C$9,'[1]13000 gpo'!$E$9)=0,0,SUM('[1]13000 gpo'!$C$12*'[1]13000 gpo'!$C$9,'[1]13000 gpo'!$E$12*'[1]13000 gpo'!$E$9)/SUM('[1]13000 gpo'!$C$9,'[1]13000 gpo'!$E$9))</f>
        <v>63.080201906898466</v>
      </c>
      <c r="F18" s="11"/>
      <c r="G18" s="11">
        <f>IF(G15=0,0,SUMPRODUCT($B$15:$F$15,B18:F18)/G15)</f>
        <v>64.377054153815024</v>
      </c>
    </row>
    <row r="19" spans="1:7" x14ac:dyDescent="0.3">
      <c r="A19" s="3" t="s">
        <v>18</v>
      </c>
      <c r="B19" s="12"/>
      <c r="C19" s="12"/>
      <c r="D19" s="12"/>
      <c r="E19" s="12"/>
      <c r="F19" s="12"/>
      <c r="G19" s="12"/>
    </row>
    <row r="20" spans="1:7" x14ac:dyDescent="0.3">
      <c r="A20" s="3" t="s">
        <v>19</v>
      </c>
      <c r="B20" s="11">
        <f>$G20</f>
        <v>11.183668575197078</v>
      </c>
      <c r="C20" s="11"/>
      <c r="D20" s="11">
        <f t="shared" ref="D20:F22" si="1">$G20</f>
        <v>11.183668575197078</v>
      </c>
      <c r="E20" s="11">
        <f t="shared" si="1"/>
        <v>11.183668575197078</v>
      </c>
      <c r="F20" s="11">
        <f t="shared" si="1"/>
        <v>11.183668575197078</v>
      </c>
      <c r="G20" s="11">
        <f>'[1]10000'!$J$12</f>
        <v>11.183668575197078</v>
      </c>
    </row>
    <row r="21" spans="1:7" x14ac:dyDescent="0.3">
      <c r="A21" s="15" t="s">
        <v>20</v>
      </c>
      <c r="B21" s="16">
        <f>$G21</f>
        <v>0.16500000000000001</v>
      </c>
      <c r="C21" s="11"/>
      <c r="D21" s="16">
        <f t="shared" si="1"/>
        <v>0.16500000000000001</v>
      </c>
      <c r="E21" s="16">
        <f t="shared" si="1"/>
        <v>0.16500000000000001</v>
      </c>
      <c r="F21" s="16">
        <f t="shared" si="1"/>
        <v>0.16500000000000001</v>
      </c>
      <c r="G21" s="17">
        <v>0.16500000000000001</v>
      </c>
    </row>
    <row r="22" spans="1:7" x14ac:dyDescent="0.3">
      <c r="A22" s="15" t="s">
        <v>21</v>
      </c>
      <c r="B22" s="16">
        <f>$G22</f>
        <v>0.23749999999999999</v>
      </c>
      <c r="C22" s="11"/>
      <c r="D22" s="16">
        <f t="shared" si="1"/>
        <v>0.23749999999999999</v>
      </c>
      <c r="E22" s="16">
        <f t="shared" si="1"/>
        <v>0.23749999999999999</v>
      </c>
      <c r="F22" s="16">
        <f t="shared" si="1"/>
        <v>0.23749999999999999</v>
      </c>
      <c r="G22" s="17">
        <v>0.23749999999999999</v>
      </c>
    </row>
    <row r="23" spans="1:7" x14ac:dyDescent="0.3">
      <c r="A23" s="3" t="s">
        <v>22</v>
      </c>
      <c r="B23" s="18">
        <f>IF('[1]13000 gpo'!$B$9=0,0,SUM('[1]600'!$B$13:$C$13,'[1]600g'!$B$13:$C$13,)/'[1]13000 gpo'!$B$9)</f>
        <v>6.1191628433161012E-2</v>
      </c>
      <c r="C23" s="11"/>
      <c r="D23" s="18">
        <f>IF('[1]13000 gpo'!$D$9=0,0,SUM('[1]600'!$G$13:$I$13,'[1]600g'!$G$13:$I$13,)/'[1]13000 gpo'!$D$9)</f>
        <v>0.23174030734937329</v>
      </c>
      <c r="E23" s="18">
        <f>IF('[1]13000 gpo'!$C$9=0,0,SUM('[1]600'!$D$13:$F$13,'[1]600'!$K$13,'[1]600g'!$D$13:$F$13,'[1]600g'!$K$13)/'[1]13000 gpo'!$C$9)</f>
        <v>0.21748061084061129</v>
      </c>
      <c r="F23" s="19" t="s">
        <v>23</v>
      </c>
      <c r="G23" s="18">
        <f>IF('[1]13000 gpo'!$F$9=0,0,SUM('[1]600'!$B$13:$I$13,'[1]600'!$K$13,'[1]600g'!$B$13:$I$13,'[1]600g'!$K$13)/'[1]13000 gpo'!$F$9)</f>
        <v>6.0959706148696648E-2</v>
      </c>
    </row>
    <row r="24" spans="1:7" x14ac:dyDescent="0.3">
      <c r="A24" s="3" t="s">
        <v>24</v>
      </c>
      <c r="B24" s="20">
        <f>$G24</f>
        <v>1.0120273245999879E-2</v>
      </c>
      <c r="C24" s="20"/>
      <c r="D24" s="20">
        <f>$G24</f>
        <v>1.0120273245999879E-2</v>
      </c>
      <c r="E24" s="20">
        <f>$G24</f>
        <v>1.0120273245999879E-2</v>
      </c>
      <c r="F24" s="20">
        <f>$G24</f>
        <v>1.0120273245999879E-2</v>
      </c>
      <c r="G24" s="20">
        <f>SUM('[1]Auxiliar 400 y 400g'!$C$6:$D$6)/SUM('[1]Auxiliar 400 y 400g'!$C$5:$D$5)/100</f>
        <v>1.0120273245999879E-2</v>
      </c>
    </row>
    <row r="25" spans="1:7" x14ac:dyDescent="0.3">
      <c r="A25" s="3" t="s">
        <v>25</v>
      </c>
      <c r="B25" s="11">
        <f>'[1]13000 gpo'!B13</f>
        <v>51.975865753252478</v>
      </c>
      <c r="C25" s="11"/>
      <c r="D25" s="11">
        <f>'[1]13000 gpo'!D13</f>
        <v>38.726666666666667</v>
      </c>
      <c r="E25" s="11">
        <f>IF(SUM('[1]13000 gpo'!$C$9,'[1]13000 gpo'!$E$9)=0,0,SUM('[1]13000 gpo'!C13*'[1]13000 gpo'!$C$9,'[1]13000 gpo'!$E$13*'[1]13000 gpo'!$E$9)/SUM('[1]13000 gpo'!$C$9,'[1]13000 gpo'!$E$9))</f>
        <v>50.454570947840701</v>
      </c>
      <c r="F25" s="11">
        <v>0</v>
      </c>
      <c r="G25" s="11">
        <f>'[1]13000 gpo'!$F$13</f>
        <v>51.500581483541502</v>
      </c>
    </row>
    <row r="26" spans="1:7" x14ac:dyDescent="0.3">
      <c r="A26" s="3" t="s">
        <v>26</v>
      </c>
      <c r="B26" s="11">
        <f>'[1]13000 gpo'!B14</f>
        <v>28.560360112720851</v>
      </c>
      <c r="C26" s="11"/>
      <c r="D26" s="11">
        <f>'[1]13000 gpo'!D14</f>
        <v>40.24558332454189</v>
      </c>
      <c r="E26" s="11">
        <f>IF(SUM('[1]13000 gpo'!$C$9,'[1]13000 gpo'!$E$9)=0,0,SUM('[1]13000 gpo'!C14*'[1]13000 gpo'!$C$9,'[1]13000 gpo'!$E$14*'[1]13000 gpo'!$E$9)/SUM('[1]13000 gpo'!$C$9,'[1]13000 gpo'!$E$9))</f>
        <v>30.159900186435124</v>
      </c>
      <c r="F26" s="11">
        <v>0</v>
      </c>
      <c r="G26" s="11">
        <f>'[1]13000 gpo'!$F$14</f>
        <v>29.026028660347453</v>
      </c>
    </row>
    <row r="27" spans="1:7" x14ac:dyDescent="0.3">
      <c r="A27" s="7"/>
      <c r="B27" s="8"/>
      <c r="C27" s="8"/>
      <c r="D27" s="8"/>
      <c r="E27" s="8"/>
      <c r="F27" s="8"/>
      <c r="G27" s="8"/>
    </row>
    <row r="28" spans="1:7" x14ac:dyDescent="0.3">
      <c r="A28" s="21" t="s">
        <v>27</v>
      </c>
      <c r="B28" s="11"/>
      <c r="C28" s="11"/>
      <c r="D28" s="11"/>
      <c r="E28" s="11"/>
      <c r="F28" s="11"/>
      <c r="G28" s="11"/>
    </row>
    <row r="29" spans="1:7" x14ac:dyDescent="0.3">
      <c r="A29" s="3" t="s">
        <v>28</v>
      </c>
      <c r="B29" s="11">
        <f>$G29</f>
        <v>3697169129.6192579</v>
      </c>
      <c r="C29" s="11"/>
      <c r="D29" s="11">
        <f>$G29</f>
        <v>3697169129.6192579</v>
      </c>
      <c r="E29" s="11">
        <f>$G29</f>
        <v>3697169129.6192579</v>
      </c>
      <c r="F29" s="11">
        <f>$G29</f>
        <v>3697169129.6192579</v>
      </c>
      <c r="G29" s="11">
        <f>'[2]niv. aa. 5.0_CSI'!$HK$13</f>
        <v>3697169129.6192579</v>
      </c>
    </row>
    <row r="30" spans="1:7" x14ac:dyDescent="0.3">
      <c r="A30" s="7"/>
      <c r="B30" s="8"/>
      <c r="C30" s="8"/>
      <c r="D30" s="8"/>
      <c r="E30" s="8"/>
      <c r="F30" s="8"/>
      <c r="G30" s="8"/>
    </row>
    <row r="31" spans="1:7" x14ac:dyDescent="0.3">
      <c r="A31" s="21" t="s">
        <v>29</v>
      </c>
      <c r="B31" s="11"/>
      <c r="C31" s="11"/>
      <c r="D31" s="11"/>
      <c r="E31" s="11"/>
      <c r="F31" s="11"/>
      <c r="G31" s="11"/>
    </row>
    <row r="32" spans="1:7" x14ac:dyDescent="0.3">
      <c r="A32" s="3" t="s">
        <v>13</v>
      </c>
      <c r="B32" s="11">
        <f>$G32</f>
        <v>8938853521.2760067</v>
      </c>
      <c r="C32" s="11"/>
      <c r="D32" s="11">
        <f>$G32</f>
        <v>8938853521.2760067</v>
      </c>
      <c r="E32" s="11">
        <f>$G32</f>
        <v>8938853521.2760067</v>
      </c>
      <c r="F32" s="11">
        <f>$G32</f>
        <v>8938853521.2760067</v>
      </c>
      <c r="G32" s="11">
        <f>'[1]10000'!$J$16</f>
        <v>8938853521.2760067</v>
      </c>
    </row>
    <row r="33" spans="1:10" x14ac:dyDescent="0.3">
      <c r="A33" s="3" t="s">
        <v>17</v>
      </c>
      <c r="B33" s="11">
        <f>'[1]13000 gpo'!$B$19</f>
        <v>2528090460.4799981</v>
      </c>
      <c r="C33" s="11"/>
      <c r="D33" s="11">
        <f>'[1]13000 gpo'!$D$19</f>
        <v>22072330.080000002</v>
      </c>
      <c r="E33" s="11">
        <f>'[1]13000 gpo'!$C$19</f>
        <v>57098130.719999999</v>
      </c>
      <c r="F33" s="11">
        <v>0</v>
      </c>
      <c r="G33" s="11">
        <f>SUM(B33:F33)</f>
        <v>2607260921.2799978</v>
      </c>
      <c r="H33" s="73">
        <f>+B33+D33+E33</f>
        <v>2607260921.2799978</v>
      </c>
    </row>
    <row r="34" spans="1:10" x14ac:dyDescent="0.3">
      <c r="A34" s="3" t="s">
        <v>30</v>
      </c>
      <c r="B34" s="11">
        <v>0</v>
      </c>
      <c r="C34" s="11"/>
      <c r="D34" s="11">
        <v>0</v>
      </c>
      <c r="E34" s="11">
        <f>'[1]13000 gpo'!$E$19</f>
        <v>302865825.60000002</v>
      </c>
      <c r="F34" s="11">
        <v>0</v>
      </c>
      <c r="G34" s="11">
        <f>SUM(B34:F34)</f>
        <v>302865825.60000002</v>
      </c>
    </row>
    <row r="35" spans="1:10" x14ac:dyDescent="0.3">
      <c r="A35" s="7"/>
      <c r="B35" s="8"/>
      <c r="C35" s="8"/>
      <c r="D35" s="8"/>
      <c r="E35" s="8"/>
      <c r="F35" s="8"/>
      <c r="G35" s="8"/>
    </row>
    <row r="36" spans="1:10" x14ac:dyDescent="0.3">
      <c r="A36" s="21" t="s">
        <v>31</v>
      </c>
      <c r="B36" s="11"/>
      <c r="C36" s="11"/>
      <c r="D36" s="11"/>
      <c r="E36" s="11"/>
      <c r="F36" s="11"/>
      <c r="G36" s="11"/>
    </row>
    <row r="37" spans="1:10" x14ac:dyDescent="0.3">
      <c r="A37" s="3" t="s">
        <v>32</v>
      </c>
      <c r="B37" s="11">
        <f>'[1]13000 gpo'!$B$16</f>
        <v>51359.28</v>
      </c>
      <c r="C37" s="11"/>
      <c r="D37" s="11">
        <f>'[1]13000 gpo'!$D$16</f>
        <v>32663.200000000001</v>
      </c>
      <c r="E37" s="11">
        <f>MAX('[1]13000 gpo'!$C$16,'[1]13000 gpo'!$E$16)</f>
        <v>48630.7</v>
      </c>
      <c r="F37" s="11">
        <v>0</v>
      </c>
      <c r="G37" s="11">
        <f>MAX(B37:F37)</f>
        <v>51359.28</v>
      </c>
    </row>
    <row r="38" spans="1:10" x14ac:dyDescent="0.3">
      <c r="A38" s="3" t="s">
        <v>33</v>
      </c>
      <c r="B38" s="11">
        <f>'[1]13000 gpo'!$B$15</f>
        <v>5186.26</v>
      </c>
      <c r="C38" s="11"/>
      <c r="D38" s="11">
        <f>'[1]13000 gpo'!$D$15</f>
        <v>5228.0200000000004</v>
      </c>
      <c r="E38" s="11">
        <f>IF(AND('[1]13000 gpo'!$C$15&gt;0,'[1]13000 gpo'!$E$15&gt;0),MIN('[1]13000 gpo'!$C$15,'[1]13000 gpo'!$E$15),IF(AND('[1]13000 gpo'!$C$15&lt;=0,'[1]13000 gpo'!$E$15&lt;=0),'[1]13000 gpo'!$C$15,0))</f>
        <v>5186.8</v>
      </c>
      <c r="F38" s="11">
        <v>0</v>
      </c>
      <c r="G38" s="11">
        <f t="array" ref="G38">MIN(IF(B38:F38&gt;0,B38:F38))</f>
        <v>5186.26</v>
      </c>
    </row>
    <row r="39" spans="1:10" x14ac:dyDescent="0.3">
      <c r="A39" s="3" t="s">
        <v>34</v>
      </c>
      <c r="B39" s="11">
        <f>'[1]13000 gpo'!$B$17</f>
        <v>13240.789707749356</v>
      </c>
      <c r="C39" s="11"/>
      <c r="D39" s="11">
        <f>'[1]13000 gpo'!$D$17</f>
        <v>6131.2028000000009</v>
      </c>
      <c r="E39" s="11">
        <f>IF(SUM('[1]13000 gpo'!$C$9,'[1]13000 gpo'!$E$9)=0,0,SUM('[1]13000 gpo'!$C$17*'[1]13000 gpo'!$C$9,'[1]13000 gpo'!$E$17*'[1]13000 gpo'!$E$9)/SUM('[1]13000 gpo'!$C$9,'[1]13000 gpo'!$E$9))</f>
        <v>8411.9451374088439</v>
      </c>
      <c r="F39" s="11">
        <v>0</v>
      </c>
      <c r="G39" s="11">
        <f>IF(G15=0,0,SUMPRODUCT($B$15:$F$15,B39:F39)/G15)</f>
        <v>12262.252224300953</v>
      </c>
    </row>
    <row r="40" spans="1:10" x14ac:dyDescent="0.3">
      <c r="A40" s="7"/>
      <c r="B40" s="8"/>
      <c r="C40" s="8"/>
      <c r="D40" s="8"/>
      <c r="E40" s="8"/>
      <c r="F40" s="8"/>
      <c r="G40" s="8"/>
    </row>
    <row r="41" spans="1:10" x14ac:dyDescent="0.3">
      <c r="A41" s="7" t="s">
        <v>35</v>
      </c>
      <c r="B41" s="11">
        <f>$G41</f>
        <v>34890143566.017929</v>
      </c>
      <c r="C41" s="11"/>
      <c r="D41" s="11"/>
      <c r="E41" s="11"/>
      <c r="F41" s="11"/>
      <c r="G41" s="11">
        <f>'[1]Datos generales'!$B$40</f>
        <v>34890143566.017929</v>
      </c>
    </row>
    <row r="42" spans="1:10" x14ac:dyDescent="0.3">
      <c r="A42" s="7"/>
      <c r="B42" s="8"/>
      <c r="C42" s="8"/>
      <c r="D42" s="8"/>
      <c r="E42" s="8"/>
      <c r="F42" s="8"/>
      <c r="G42" s="8"/>
    </row>
    <row r="43" spans="1:10" x14ac:dyDescent="0.3">
      <c r="A43" s="7" t="s">
        <v>36</v>
      </c>
      <c r="B43" s="11"/>
      <c r="C43" s="11"/>
      <c r="D43" s="11"/>
      <c r="E43" s="11"/>
      <c r="F43" s="11"/>
      <c r="G43" s="11"/>
    </row>
    <row r="44" spans="1:10" x14ac:dyDescent="0.3">
      <c r="A44" s="3" t="s">
        <v>37</v>
      </c>
      <c r="B44" s="11">
        <f>SUM('[1]VPobligaciones 5.0 Total CSI'!$F$16:$F$17)</f>
        <v>40070626921.938599</v>
      </c>
      <c r="C44" s="11"/>
      <c r="D44" s="11">
        <f>SUM('[1]VPobligaciones 5.0 Total CSI'!$F$27:$F$31)</f>
        <v>328941804.40644282</v>
      </c>
      <c r="E44" s="11">
        <f>SUM('[1]VPobligaciones 5.0 Total CSI'!$F$20:$F$24)</f>
        <v>743481939.69883752</v>
      </c>
      <c r="F44" s="11">
        <f>SUM('[1]VPobligaciones 5.0 Total CSI'!$F$33,'[1]VPobligaciones 5.0 Total CSI'!$F$51:$F$53,'[1]VPobligaciones 5.0 Total CSI'!$F$59)</f>
        <v>4638144187.07302</v>
      </c>
      <c r="G44" s="11">
        <f>SUM(B44:F44)</f>
        <v>45781194853.116898</v>
      </c>
    </row>
    <row r="45" spans="1:10" x14ac:dyDescent="0.3">
      <c r="A45" s="3" t="s">
        <v>38</v>
      </c>
      <c r="B45" s="11">
        <f>SUM('[1]VPobligaciones 5.0 Total CSI'!$D$16:$D$17)</f>
        <v>50363256209.143082</v>
      </c>
      <c r="C45" s="11"/>
      <c r="D45" s="11">
        <f>SUM('[1]VPobligaciones 5.0 Total CSI'!$D$27:$D$31)</f>
        <v>1772055800.7378843</v>
      </c>
      <c r="E45" s="11">
        <f>SUM('[1]VPobligaciones 5.0 Total CSI'!$D$20:$D$24)</f>
        <v>7009585178.1182356</v>
      </c>
      <c r="F45" s="11">
        <f>SUM('[1]VPobligaciones 5.0 Total CSI'!$D$33,'[1]VPobligaciones 5.0 Total CSI'!$D$51:$D$53,'[1]VPobligaciones 5.0 Total CSI'!$D$57:$D$59)</f>
        <v>4958061873.1301556</v>
      </c>
      <c r="G45" s="11">
        <f>SUM(B45:F45)</f>
        <v>64102959061.129356</v>
      </c>
      <c r="H45" s="74">
        <f>+G45+G50</f>
        <v>90319535748.305588</v>
      </c>
    </row>
    <row r="46" spans="1:10" x14ac:dyDescent="0.3">
      <c r="A46" s="3" t="s">
        <v>39</v>
      </c>
      <c r="B46" s="11">
        <f>SUM('[1]VPobligaciones 5.0 Total CSI'!$H$16:$H$17)</f>
        <v>13610781662.869696</v>
      </c>
      <c r="C46" s="11"/>
      <c r="D46" s="11">
        <f>SUM('[1]VPobligaciones 5.0 Total CSI'!$H$27:$H$31)</f>
        <v>3356159138.2942915</v>
      </c>
      <c r="E46" s="11">
        <f>SUM('[1]VPobligaciones 5.0 Total CSI'!$H$20:$H$24)</f>
        <v>5331759760.2843628</v>
      </c>
      <c r="F46" s="11">
        <f>SUM('[1]VPobligaciones 5.0 Total CSI'!$H$33,'[1]VPobligaciones 5.0 Total CSI'!$H$51:$H$53,'[1]VPobligaciones 5.0 Total CSI'!$H$57:$H$59)</f>
        <v>6198992394.1590614</v>
      </c>
      <c r="G46" s="11">
        <f>SUM(B46:F46)</f>
        <v>28497692955.60741</v>
      </c>
      <c r="I46" s="22"/>
    </row>
    <row r="47" spans="1:10" x14ac:dyDescent="0.3">
      <c r="A47" s="7"/>
      <c r="B47" s="8"/>
      <c r="C47" s="8"/>
      <c r="D47" s="8"/>
      <c r="E47" s="8"/>
      <c r="F47" s="8"/>
      <c r="G47" s="8"/>
      <c r="I47" s="22"/>
      <c r="J47" s="13"/>
    </row>
    <row r="48" spans="1:10" ht="33" x14ac:dyDescent="0.3">
      <c r="A48" s="23" t="str">
        <f>"Valor presente de las contribuciones asociadas a los sueldos futuros de cotización "&amp;TEXT($G$63,"0.00%")</f>
        <v>Valor presente de las contribuciones asociadas a los sueldos futuros de cotización 4.00%</v>
      </c>
      <c r="B48" s="11"/>
      <c r="C48" s="11"/>
      <c r="D48" s="11"/>
      <c r="E48" s="11"/>
      <c r="F48" s="11"/>
      <c r="G48" s="11"/>
    </row>
    <row r="49" spans="1:10" x14ac:dyDescent="0.3">
      <c r="A49" s="3" t="s">
        <v>38</v>
      </c>
      <c r="B49" s="11">
        <f>SUM(B44:B45)/SUM($G$44:$G$45)*('[1]Balance 5.0 Total CSI'!$F$29+'[1]Balance 5.0 Total CSI'!$F$40+'[1]Balance 5.0 Total CSI'!$F$43)</f>
        <v>12592258871.176899</v>
      </c>
      <c r="C49" s="11"/>
      <c r="D49" s="11">
        <f>SUM(D44:D45)/SUM($G$44:$G$45)*('[1]Balance 5.0 Total CSI'!$F$29+'[1]Balance 5.0 Total CSI'!$F$40+'[1]Balance 5.0 Total CSI'!$F$43)</f>
        <v>292548598.11064744</v>
      </c>
      <c r="E49" s="11">
        <f>SUM(E44:E45)/SUM($G$44:$G$45)*('[1]Balance 5.0 Total CSI'!$F$29+'[1]Balance 5.0 Total CSI'!$F$40+'[1]Balance 5.0 Total CSI'!$F$43)</f>
        <v>1079558068.4249916</v>
      </c>
      <c r="F49" s="11">
        <f>SUM(F44:F45)/SUM($G$44:$G$45)*('[1]Balance 5.0 Total CSI'!$F$29+'[1]Balance 5.0 Total CSI'!$F$40+'[1]Balance 5.0 Total CSI'!$F$43)</f>
        <v>1336201727.7980134</v>
      </c>
      <c r="G49" s="11">
        <f>SUM(B49:F49)</f>
        <v>15300567265.510551</v>
      </c>
      <c r="I49" s="22"/>
      <c r="J49" s="13"/>
    </row>
    <row r="50" spans="1:10" x14ac:dyDescent="0.3">
      <c r="A50" s="3" t="s">
        <v>39</v>
      </c>
      <c r="B50" s="11">
        <f>B46/$G$46*('[1]Balance 5.0 Total CSI'!$F$33+'[1]Balance 5.0 Total CSI'!$F$46)</f>
        <v>12521297839.544003</v>
      </c>
      <c r="C50" s="11"/>
      <c r="D50" s="11">
        <f>D46/$G$46*('[1]Balance 5.0 Total CSI'!$F$33+'[1]Balance 5.0 Total CSI'!$F$46)</f>
        <v>3087513208.8945694</v>
      </c>
      <c r="E50" s="11">
        <f>E46/$G$46*('[1]Balance 5.0 Total CSI'!$F$33+'[1]Balance 5.0 Total CSI'!$F$46)</f>
        <v>4904975601.0368948</v>
      </c>
      <c r="F50" s="11">
        <f>F46/$G$46*('[1]Balance 5.0 Total CSI'!$F$33+'[1]Balance 5.0 Total CSI'!$F$46)</f>
        <v>5702790037.7007656</v>
      </c>
      <c r="G50" s="11">
        <f>SUM(B50:F50)</f>
        <v>26216576687.176231</v>
      </c>
      <c r="I50" s="13"/>
      <c r="J50" s="13"/>
    </row>
    <row r="51" spans="1:10" x14ac:dyDescent="0.3">
      <c r="A51" s="7"/>
      <c r="B51" s="8"/>
      <c r="C51" s="8"/>
      <c r="D51" s="8"/>
      <c r="E51" s="8"/>
      <c r="F51" s="8"/>
      <c r="G51" s="8"/>
    </row>
    <row r="52" spans="1:10" x14ac:dyDescent="0.3">
      <c r="A52" s="7" t="s">
        <v>40</v>
      </c>
      <c r="B52" s="11"/>
      <c r="C52" s="11"/>
      <c r="D52" s="11"/>
      <c r="E52" s="11"/>
      <c r="F52" s="11"/>
      <c r="G52" s="11"/>
    </row>
    <row r="53" spans="1:10" x14ac:dyDescent="0.3">
      <c r="A53" s="3" t="s">
        <v>38</v>
      </c>
      <c r="B53" s="11">
        <f>SUM(B44:B45)/SUM($G$44:$G$45)*('[1]Balance 5.0 Total CSI'!$F$30)</f>
        <v>18125221102.451603</v>
      </c>
      <c r="C53" s="11"/>
      <c r="D53" s="11">
        <f>SUM(D44:D45)/SUM($G$44:$G$45)*('[1]Balance 5.0 Total CSI'!$F$30)</f>
        <v>421092679.09865934</v>
      </c>
      <c r="E53" s="11">
        <f>SUM(E44:E45)/SUM($G$44:$G$45)*('[1]Balance 5.0 Total CSI'!$F$30)</f>
        <v>1553909340.9147611</v>
      </c>
      <c r="F53" s="11">
        <f>SUM(F44:F45)/SUM($G$44:$G$45)*('[1]Balance 5.0 Total CSI'!$F$30)</f>
        <v>1923320668.8001714</v>
      </c>
      <c r="G53" s="11">
        <f>SUM(B53:F53)</f>
        <v>22023543791.265194</v>
      </c>
      <c r="I53" s="22"/>
    </row>
    <row r="54" spans="1:10" x14ac:dyDescent="0.3">
      <c r="A54" s="3" t="s">
        <v>39</v>
      </c>
      <c r="B54" s="11">
        <f>B46/$G$46*('[1]Balance 5.0 Total CSI'!$F$34)</f>
        <v>18023080223.586048</v>
      </c>
      <c r="C54" s="11"/>
      <c r="D54" s="11">
        <f>D46/$G$46*('[1]Balance 5.0 Total CSI'!$F$34)</f>
        <v>4444147800.6815729</v>
      </c>
      <c r="E54" s="11">
        <f>E46/$G$46*('[1]Balance 5.0 Total CSI'!$F$34)</f>
        <v>7060192153.0076447</v>
      </c>
      <c r="F54" s="11">
        <f>F46/$G$46*('[1]Balance 5.0 Total CSI'!$F$34)</f>
        <v>8208561417.9026089</v>
      </c>
      <c r="G54" s="11">
        <f>SUM(B54:F54)</f>
        <v>37735981595.177872</v>
      </c>
      <c r="I54" s="13"/>
    </row>
    <row r="55" spans="1:10" x14ac:dyDescent="0.3">
      <c r="A55" s="3" t="s">
        <v>41</v>
      </c>
      <c r="B55" s="11">
        <f>(B44/$G$44)*('[1]Balance 5.0 Total CSI'!$F$50)</f>
        <v>0</v>
      </c>
      <c r="C55" s="11"/>
      <c r="D55" s="11">
        <f>(D44/$G$44)*('[1]Balance 5.0 Total CSI'!$F$50)</f>
        <v>0</v>
      </c>
      <c r="E55" s="11">
        <f>(E44/$G$44)*('[1]Balance 5.0 Total CSI'!$F$50)</f>
        <v>0</v>
      </c>
      <c r="F55" s="11">
        <f>(F44/$G$44)*('[1]Balance 5.0 Total CSI'!$F$50)</f>
        <v>0</v>
      </c>
      <c r="G55" s="11">
        <v>0</v>
      </c>
      <c r="I55" s="22"/>
    </row>
    <row r="56" spans="1:10" x14ac:dyDescent="0.3">
      <c r="A56" s="7"/>
      <c r="B56" s="8"/>
      <c r="C56" s="8"/>
      <c r="D56" s="8"/>
      <c r="E56" s="8"/>
      <c r="F56" s="8"/>
      <c r="G56" s="8"/>
    </row>
    <row r="57" spans="1:10" x14ac:dyDescent="0.3">
      <c r="A57" s="7" t="s">
        <v>42</v>
      </c>
      <c r="B57" s="11"/>
      <c r="C57" s="11"/>
      <c r="D57" s="11"/>
      <c r="E57" s="11"/>
      <c r="F57" s="11"/>
      <c r="G57" s="11"/>
    </row>
    <row r="58" spans="1:10" x14ac:dyDescent="0.3">
      <c r="A58" s="3" t="s">
        <v>38</v>
      </c>
      <c r="B58" s="11">
        <f>SUM(B41,B53,B55,B49)-SUM(B44:B45)</f>
        <v>-24826259591.435257</v>
      </c>
      <c r="C58" s="11"/>
      <c r="D58" s="11">
        <f>SUM(D41,D53,D55,D49)-SUM(D44:D45)</f>
        <v>-1387356327.9350204</v>
      </c>
      <c r="E58" s="11">
        <f>SUM(E41,E53,E55,E49)-SUM(E44:E45)</f>
        <v>-5119599708.4773197</v>
      </c>
      <c r="F58" s="11">
        <f>SUM(F41,F53,F55,F49)-SUM(F44:F45)</f>
        <v>-6336683663.60499</v>
      </c>
      <c r="G58" s="11">
        <f>SUM(B58:F58)</f>
        <v>-37669899291.452583</v>
      </c>
      <c r="I58" s="11"/>
      <c r="J58" s="22"/>
    </row>
    <row r="59" spans="1:10" x14ac:dyDescent="0.3">
      <c r="A59" s="3" t="s">
        <v>39</v>
      </c>
      <c r="B59" s="11">
        <f>SUM(B50,B54)-B46</f>
        <v>16933596400.260355</v>
      </c>
      <c r="C59" s="11"/>
      <c r="D59" s="11">
        <f>SUM(D50,D54)-D46</f>
        <v>4175501871.2818508</v>
      </c>
      <c r="E59" s="11">
        <f>SUM(E50,E54)-E46</f>
        <v>6633407993.7601776</v>
      </c>
      <c r="F59" s="11">
        <f>SUM(F50,F54)-F46</f>
        <v>7712359061.444313</v>
      </c>
      <c r="G59" s="11">
        <f>SUM(B59:F59)</f>
        <v>35454865326.746696</v>
      </c>
      <c r="I59" s="11"/>
      <c r="J59" s="22"/>
    </row>
    <row r="60" spans="1:10" x14ac:dyDescent="0.3">
      <c r="A60" s="7"/>
      <c r="B60" s="8"/>
      <c r="C60" s="8"/>
      <c r="D60" s="8"/>
      <c r="E60" s="8"/>
      <c r="F60" s="8"/>
      <c r="G60" s="8"/>
    </row>
    <row r="61" spans="1:10" x14ac:dyDescent="0.3">
      <c r="A61" s="7" t="s">
        <v>43</v>
      </c>
      <c r="B61" s="11"/>
      <c r="C61" s="11"/>
      <c r="D61" s="11"/>
      <c r="E61" s="11"/>
      <c r="F61" s="11"/>
      <c r="G61" s="11"/>
    </row>
    <row r="62" spans="1:10" x14ac:dyDescent="0.3">
      <c r="A62" s="3" t="s">
        <v>44</v>
      </c>
      <c r="B62" s="24">
        <f t="shared" ref="B62:F63" si="2">$G62</f>
        <v>2091</v>
      </c>
      <c r="C62" s="24"/>
      <c r="D62" s="24">
        <f t="shared" si="2"/>
        <v>2091</v>
      </c>
      <c r="E62" s="24">
        <f t="shared" si="2"/>
        <v>2091</v>
      </c>
      <c r="F62" s="24">
        <f t="shared" si="2"/>
        <v>2091</v>
      </c>
      <c r="G62" s="25">
        <f>[3]Resumen!$E$109</f>
        <v>2091</v>
      </c>
    </row>
    <row r="63" spans="1:10" x14ac:dyDescent="0.3">
      <c r="A63" s="3" t="s">
        <v>45</v>
      </c>
      <c r="B63" s="26">
        <f t="shared" si="2"/>
        <v>0.04</v>
      </c>
      <c r="C63" s="11"/>
      <c r="D63" s="26">
        <f t="shared" si="2"/>
        <v>0.04</v>
      </c>
      <c r="E63" s="26">
        <f t="shared" si="2"/>
        <v>0.04</v>
      </c>
      <c r="F63" s="26">
        <f t="shared" si="2"/>
        <v>0.04</v>
      </c>
      <c r="G63" s="26">
        <f>'[4]Datos generales'!$B$30</f>
        <v>0.04</v>
      </c>
    </row>
    <row r="64" spans="1:10" x14ac:dyDescent="0.3">
      <c r="A64" s="7"/>
      <c r="B64" s="8"/>
      <c r="C64" s="8"/>
      <c r="D64" s="8"/>
      <c r="E64" s="8"/>
      <c r="F64" s="8"/>
      <c r="G64" s="27"/>
    </row>
    <row r="65" spans="1:7" x14ac:dyDescent="0.3">
      <c r="A65" s="7" t="s">
        <v>46</v>
      </c>
      <c r="B65" s="11"/>
      <c r="C65" s="11"/>
      <c r="D65" s="11"/>
      <c r="E65" s="11"/>
      <c r="F65" s="11"/>
      <c r="G65" s="9"/>
    </row>
    <row r="66" spans="1:7" x14ac:dyDescent="0.3">
      <c r="A66" s="3" t="s">
        <v>47</v>
      </c>
      <c r="B66" s="24">
        <f>$G66</f>
        <v>2023</v>
      </c>
      <c r="C66" s="11"/>
      <c r="D66" s="24">
        <f t="shared" ref="D66:F67" si="3">$G66</f>
        <v>2023</v>
      </c>
      <c r="E66" s="24">
        <f t="shared" si="3"/>
        <v>2023</v>
      </c>
      <c r="F66" s="24">
        <f t="shared" si="3"/>
        <v>2023</v>
      </c>
      <c r="G66" s="24">
        <v>2023</v>
      </c>
    </row>
    <row r="67" spans="1:7" ht="45" customHeight="1" x14ac:dyDescent="0.3">
      <c r="A67" s="15" t="s">
        <v>48</v>
      </c>
      <c r="B67" s="28" t="str">
        <f>$G67</f>
        <v>Valuaciones Actuariales del Norte, S. C.</v>
      </c>
      <c r="C67" s="28"/>
      <c r="D67" s="28" t="str">
        <f t="shared" si="3"/>
        <v>Valuaciones Actuariales del Norte, S. C.</v>
      </c>
      <c r="E67" s="28" t="str">
        <f t="shared" si="3"/>
        <v>Valuaciones Actuariales del Norte, S. C.</v>
      </c>
      <c r="F67" s="28" t="str">
        <f t="shared" si="3"/>
        <v>Valuaciones Actuariales del Norte, S. C.</v>
      </c>
      <c r="G67" s="28" t="s">
        <v>49</v>
      </c>
    </row>
    <row r="68" spans="1:7" x14ac:dyDescent="0.3">
      <c r="A68" s="15"/>
      <c r="B68" s="29"/>
      <c r="C68" s="29"/>
      <c r="D68" s="29"/>
      <c r="E68" s="29"/>
      <c r="F68" s="29"/>
      <c r="G68" s="29"/>
    </row>
    <row r="69" spans="1:7" x14ac:dyDescent="0.3">
      <c r="A69" s="3" t="s">
        <v>50</v>
      </c>
      <c r="C69" s="29"/>
      <c r="D69" s="29"/>
      <c r="E69" s="29"/>
      <c r="F69" s="29"/>
      <c r="G69" s="29"/>
    </row>
    <row r="72" spans="1:7" x14ac:dyDescent="0.3">
      <c r="A72" s="32"/>
      <c r="B72" s="32"/>
      <c r="C72" s="32"/>
      <c r="D72" s="32"/>
      <c r="E72" s="32"/>
      <c r="F72" s="32"/>
      <c r="G72" s="32"/>
    </row>
    <row r="120" spans="1:1" x14ac:dyDescent="0.3">
      <c r="A120" s="21"/>
    </row>
    <row r="127" spans="1:1" x14ac:dyDescent="0.3">
      <c r="A127" s="21"/>
    </row>
    <row r="135" spans="1:1" x14ac:dyDescent="0.3">
      <c r="A135" s="21"/>
    </row>
    <row r="148" spans="1:1" x14ac:dyDescent="0.3">
      <c r="A148" s="21"/>
    </row>
  </sheetData>
  <mergeCells count="3">
    <mergeCell ref="A1:G1"/>
    <mergeCell ref="A3:G3"/>
    <mergeCell ref="A72:G72"/>
  </mergeCells>
  <printOptions horizontalCentered="1"/>
  <pageMargins left="0.59055118110236227" right="0.59055118110236227" top="0.98425196850393704" bottom="0.59055118110236227" header="0.59055118110236227" footer="0"/>
  <pageSetup scale="4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45746-C176-4EEB-9AAE-55443C4D7A2F}">
  <sheetPr>
    <pageSetUpPr fitToPage="1"/>
  </sheetPr>
  <dimension ref="A1:H120"/>
  <sheetViews>
    <sheetView tabSelected="1" topLeftCell="A40" workbookViewId="0">
      <selection activeCell="A67" sqref="A67:G67"/>
    </sheetView>
  </sheetViews>
  <sheetFormatPr baseColWidth="10" defaultColWidth="61.28515625" defaultRowHeight="12.75" x14ac:dyDescent="0.2"/>
  <cols>
    <col min="1" max="1" width="57.140625" style="35" customWidth="1"/>
    <col min="2" max="2" width="20.140625" style="35" customWidth="1"/>
    <col min="3" max="4" width="20.7109375" style="35" customWidth="1"/>
    <col min="5" max="5" width="20.85546875" style="35" customWidth="1"/>
    <col min="6" max="6" width="20.28515625" style="35" customWidth="1"/>
    <col min="7" max="7" width="25.7109375" style="35" customWidth="1"/>
    <col min="8" max="256" width="61.28515625" style="35"/>
    <col min="257" max="257" width="57.140625" style="35" customWidth="1"/>
    <col min="258" max="258" width="22.28515625" style="35" customWidth="1"/>
    <col min="259" max="259" width="17.42578125" style="35" customWidth="1"/>
    <col min="260" max="260" width="16.42578125" style="35" customWidth="1"/>
    <col min="261" max="261" width="18.5703125" style="35" customWidth="1"/>
    <col min="262" max="262" width="18" style="35" customWidth="1"/>
    <col min="263" max="263" width="35.140625" style="35" bestFit="1" customWidth="1"/>
    <col min="264" max="512" width="61.28515625" style="35"/>
    <col min="513" max="513" width="57.140625" style="35" customWidth="1"/>
    <col min="514" max="514" width="22.28515625" style="35" customWidth="1"/>
    <col min="515" max="515" width="17.42578125" style="35" customWidth="1"/>
    <col min="516" max="516" width="16.42578125" style="35" customWidth="1"/>
    <col min="517" max="517" width="18.5703125" style="35" customWidth="1"/>
    <col min="518" max="518" width="18" style="35" customWidth="1"/>
    <col min="519" max="519" width="35.140625" style="35" bestFit="1" customWidth="1"/>
    <col min="520" max="768" width="61.28515625" style="35"/>
    <col min="769" max="769" width="57.140625" style="35" customWidth="1"/>
    <col min="770" max="770" width="22.28515625" style="35" customWidth="1"/>
    <col min="771" max="771" width="17.42578125" style="35" customWidth="1"/>
    <col min="772" max="772" width="16.42578125" style="35" customWidth="1"/>
    <col min="773" max="773" width="18.5703125" style="35" customWidth="1"/>
    <col min="774" max="774" width="18" style="35" customWidth="1"/>
    <col min="775" max="775" width="35.140625" style="35" bestFit="1" customWidth="1"/>
    <col min="776" max="1024" width="61.28515625" style="35"/>
    <col min="1025" max="1025" width="57.140625" style="35" customWidth="1"/>
    <col min="1026" max="1026" width="22.28515625" style="35" customWidth="1"/>
    <col min="1027" max="1027" width="17.42578125" style="35" customWidth="1"/>
    <col min="1028" max="1028" width="16.42578125" style="35" customWidth="1"/>
    <col min="1029" max="1029" width="18.5703125" style="35" customWidth="1"/>
    <col min="1030" max="1030" width="18" style="35" customWidth="1"/>
    <col min="1031" max="1031" width="35.140625" style="35" bestFit="1" customWidth="1"/>
    <col min="1032" max="1280" width="61.28515625" style="35"/>
    <col min="1281" max="1281" width="57.140625" style="35" customWidth="1"/>
    <col min="1282" max="1282" width="22.28515625" style="35" customWidth="1"/>
    <col min="1283" max="1283" width="17.42578125" style="35" customWidth="1"/>
    <col min="1284" max="1284" width="16.42578125" style="35" customWidth="1"/>
    <col min="1285" max="1285" width="18.5703125" style="35" customWidth="1"/>
    <col min="1286" max="1286" width="18" style="35" customWidth="1"/>
    <col min="1287" max="1287" width="35.140625" style="35" bestFit="1" customWidth="1"/>
    <col min="1288" max="1536" width="61.28515625" style="35"/>
    <col min="1537" max="1537" width="57.140625" style="35" customWidth="1"/>
    <col min="1538" max="1538" width="22.28515625" style="35" customWidth="1"/>
    <col min="1539" max="1539" width="17.42578125" style="35" customWidth="1"/>
    <col min="1540" max="1540" width="16.42578125" style="35" customWidth="1"/>
    <col min="1541" max="1541" width="18.5703125" style="35" customWidth="1"/>
    <col min="1542" max="1542" width="18" style="35" customWidth="1"/>
    <col min="1543" max="1543" width="35.140625" style="35" bestFit="1" customWidth="1"/>
    <col min="1544" max="1792" width="61.28515625" style="35"/>
    <col min="1793" max="1793" width="57.140625" style="35" customWidth="1"/>
    <col min="1794" max="1794" width="22.28515625" style="35" customWidth="1"/>
    <col min="1795" max="1795" width="17.42578125" style="35" customWidth="1"/>
    <col min="1796" max="1796" width="16.42578125" style="35" customWidth="1"/>
    <col min="1797" max="1797" width="18.5703125" style="35" customWidth="1"/>
    <col min="1798" max="1798" width="18" style="35" customWidth="1"/>
    <col min="1799" max="1799" width="35.140625" style="35" bestFit="1" customWidth="1"/>
    <col min="1800" max="2048" width="61.28515625" style="35"/>
    <col min="2049" max="2049" width="57.140625" style="35" customWidth="1"/>
    <col min="2050" max="2050" width="22.28515625" style="35" customWidth="1"/>
    <col min="2051" max="2051" width="17.42578125" style="35" customWidth="1"/>
    <col min="2052" max="2052" width="16.42578125" style="35" customWidth="1"/>
    <col min="2053" max="2053" width="18.5703125" style="35" customWidth="1"/>
    <col min="2054" max="2054" width="18" style="35" customWidth="1"/>
    <col min="2055" max="2055" width="35.140625" style="35" bestFit="1" customWidth="1"/>
    <col min="2056" max="2304" width="61.28515625" style="35"/>
    <col min="2305" max="2305" width="57.140625" style="35" customWidth="1"/>
    <col min="2306" max="2306" width="22.28515625" style="35" customWidth="1"/>
    <col min="2307" max="2307" width="17.42578125" style="35" customWidth="1"/>
    <col min="2308" max="2308" width="16.42578125" style="35" customWidth="1"/>
    <col min="2309" max="2309" width="18.5703125" style="35" customWidth="1"/>
    <col min="2310" max="2310" width="18" style="35" customWidth="1"/>
    <col min="2311" max="2311" width="35.140625" style="35" bestFit="1" customWidth="1"/>
    <col min="2312" max="2560" width="61.28515625" style="35"/>
    <col min="2561" max="2561" width="57.140625" style="35" customWidth="1"/>
    <col min="2562" max="2562" width="22.28515625" style="35" customWidth="1"/>
    <col min="2563" max="2563" width="17.42578125" style="35" customWidth="1"/>
    <col min="2564" max="2564" width="16.42578125" style="35" customWidth="1"/>
    <col min="2565" max="2565" width="18.5703125" style="35" customWidth="1"/>
    <col min="2566" max="2566" width="18" style="35" customWidth="1"/>
    <col min="2567" max="2567" width="35.140625" style="35" bestFit="1" customWidth="1"/>
    <col min="2568" max="2816" width="61.28515625" style="35"/>
    <col min="2817" max="2817" width="57.140625" style="35" customWidth="1"/>
    <col min="2818" max="2818" width="22.28515625" style="35" customWidth="1"/>
    <col min="2819" max="2819" width="17.42578125" style="35" customWidth="1"/>
    <col min="2820" max="2820" width="16.42578125" style="35" customWidth="1"/>
    <col min="2821" max="2821" width="18.5703125" style="35" customWidth="1"/>
    <col min="2822" max="2822" width="18" style="35" customWidth="1"/>
    <col min="2823" max="2823" width="35.140625" style="35" bestFit="1" customWidth="1"/>
    <col min="2824" max="3072" width="61.28515625" style="35"/>
    <col min="3073" max="3073" width="57.140625" style="35" customWidth="1"/>
    <col min="3074" max="3074" width="22.28515625" style="35" customWidth="1"/>
    <col min="3075" max="3075" width="17.42578125" style="35" customWidth="1"/>
    <col min="3076" max="3076" width="16.42578125" style="35" customWidth="1"/>
    <col min="3077" max="3077" width="18.5703125" style="35" customWidth="1"/>
    <col min="3078" max="3078" width="18" style="35" customWidth="1"/>
    <col min="3079" max="3079" width="35.140625" style="35" bestFit="1" customWidth="1"/>
    <col min="3080" max="3328" width="61.28515625" style="35"/>
    <col min="3329" max="3329" width="57.140625" style="35" customWidth="1"/>
    <col min="3330" max="3330" width="22.28515625" style="35" customWidth="1"/>
    <col min="3331" max="3331" width="17.42578125" style="35" customWidth="1"/>
    <col min="3332" max="3332" width="16.42578125" style="35" customWidth="1"/>
    <col min="3333" max="3333" width="18.5703125" style="35" customWidth="1"/>
    <col min="3334" max="3334" width="18" style="35" customWidth="1"/>
    <col min="3335" max="3335" width="35.140625" style="35" bestFit="1" customWidth="1"/>
    <col min="3336" max="3584" width="61.28515625" style="35"/>
    <col min="3585" max="3585" width="57.140625" style="35" customWidth="1"/>
    <col min="3586" max="3586" width="22.28515625" style="35" customWidth="1"/>
    <col min="3587" max="3587" width="17.42578125" style="35" customWidth="1"/>
    <col min="3588" max="3588" width="16.42578125" style="35" customWidth="1"/>
    <col min="3589" max="3589" width="18.5703125" style="35" customWidth="1"/>
    <col min="3590" max="3590" width="18" style="35" customWidth="1"/>
    <col min="3591" max="3591" width="35.140625" style="35" bestFit="1" customWidth="1"/>
    <col min="3592" max="3840" width="61.28515625" style="35"/>
    <col min="3841" max="3841" width="57.140625" style="35" customWidth="1"/>
    <col min="3842" max="3842" width="22.28515625" style="35" customWidth="1"/>
    <col min="3843" max="3843" width="17.42578125" style="35" customWidth="1"/>
    <col min="3844" max="3844" width="16.42578125" style="35" customWidth="1"/>
    <col min="3845" max="3845" width="18.5703125" style="35" customWidth="1"/>
    <col min="3846" max="3846" width="18" style="35" customWidth="1"/>
    <col min="3847" max="3847" width="35.140625" style="35" bestFit="1" customWidth="1"/>
    <col min="3848" max="4096" width="61.28515625" style="35"/>
    <col min="4097" max="4097" width="57.140625" style="35" customWidth="1"/>
    <col min="4098" max="4098" width="22.28515625" style="35" customWidth="1"/>
    <col min="4099" max="4099" width="17.42578125" style="35" customWidth="1"/>
    <col min="4100" max="4100" width="16.42578125" style="35" customWidth="1"/>
    <col min="4101" max="4101" width="18.5703125" style="35" customWidth="1"/>
    <col min="4102" max="4102" width="18" style="35" customWidth="1"/>
    <col min="4103" max="4103" width="35.140625" style="35" bestFit="1" customWidth="1"/>
    <col min="4104" max="4352" width="61.28515625" style="35"/>
    <col min="4353" max="4353" width="57.140625" style="35" customWidth="1"/>
    <col min="4354" max="4354" width="22.28515625" style="35" customWidth="1"/>
    <col min="4355" max="4355" width="17.42578125" style="35" customWidth="1"/>
    <col min="4356" max="4356" width="16.42578125" style="35" customWidth="1"/>
    <col min="4357" max="4357" width="18.5703125" style="35" customWidth="1"/>
    <col min="4358" max="4358" width="18" style="35" customWidth="1"/>
    <col min="4359" max="4359" width="35.140625" style="35" bestFit="1" customWidth="1"/>
    <col min="4360" max="4608" width="61.28515625" style="35"/>
    <col min="4609" max="4609" width="57.140625" style="35" customWidth="1"/>
    <col min="4610" max="4610" width="22.28515625" style="35" customWidth="1"/>
    <col min="4611" max="4611" width="17.42578125" style="35" customWidth="1"/>
    <col min="4612" max="4612" width="16.42578125" style="35" customWidth="1"/>
    <col min="4613" max="4613" width="18.5703125" style="35" customWidth="1"/>
    <col min="4614" max="4614" width="18" style="35" customWidth="1"/>
    <col min="4615" max="4615" width="35.140625" style="35" bestFit="1" customWidth="1"/>
    <col min="4616" max="4864" width="61.28515625" style="35"/>
    <col min="4865" max="4865" width="57.140625" style="35" customWidth="1"/>
    <col min="4866" max="4866" width="22.28515625" style="35" customWidth="1"/>
    <col min="4867" max="4867" width="17.42578125" style="35" customWidth="1"/>
    <col min="4868" max="4868" width="16.42578125" style="35" customWidth="1"/>
    <col min="4869" max="4869" width="18.5703125" style="35" customWidth="1"/>
    <col min="4870" max="4870" width="18" style="35" customWidth="1"/>
    <col min="4871" max="4871" width="35.140625" style="35" bestFit="1" customWidth="1"/>
    <col min="4872" max="5120" width="61.28515625" style="35"/>
    <col min="5121" max="5121" width="57.140625" style="35" customWidth="1"/>
    <col min="5122" max="5122" width="22.28515625" style="35" customWidth="1"/>
    <col min="5123" max="5123" width="17.42578125" style="35" customWidth="1"/>
    <col min="5124" max="5124" width="16.42578125" style="35" customWidth="1"/>
    <col min="5125" max="5125" width="18.5703125" style="35" customWidth="1"/>
    <col min="5126" max="5126" width="18" style="35" customWidth="1"/>
    <col min="5127" max="5127" width="35.140625" style="35" bestFit="1" customWidth="1"/>
    <col min="5128" max="5376" width="61.28515625" style="35"/>
    <col min="5377" max="5377" width="57.140625" style="35" customWidth="1"/>
    <col min="5378" max="5378" width="22.28515625" style="35" customWidth="1"/>
    <col min="5379" max="5379" width="17.42578125" style="35" customWidth="1"/>
    <col min="5380" max="5380" width="16.42578125" style="35" customWidth="1"/>
    <col min="5381" max="5381" width="18.5703125" style="35" customWidth="1"/>
    <col min="5382" max="5382" width="18" style="35" customWidth="1"/>
    <col min="5383" max="5383" width="35.140625" style="35" bestFit="1" customWidth="1"/>
    <col min="5384" max="5632" width="61.28515625" style="35"/>
    <col min="5633" max="5633" width="57.140625" style="35" customWidth="1"/>
    <col min="5634" max="5634" width="22.28515625" style="35" customWidth="1"/>
    <col min="5635" max="5635" width="17.42578125" style="35" customWidth="1"/>
    <col min="5636" max="5636" width="16.42578125" style="35" customWidth="1"/>
    <col min="5637" max="5637" width="18.5703125" style="35" customWidth="1"/>
    <col min="5638" max="5638" width="18" style="35" customWidth="1"/>
    <col min="5639" max="5639" width="35.140625" style="35" bestFit="1" customWidth="1"/>
    <col min="5640" max="5888" width="61.28515625" style="35"/>
    <col min="5889" max="5889" width="57.140625" style="35" customWidth="1"/>
    <col min="5890" max="5890" width="22.28515625" style="35" customWidth="1"/>
    <col min="5891" max="5891" width="17.42578125" style="35" customWidth="1"/>
    <col min="5892" max="5892" width="16.42578125" style="35" customWidth="1"/>
    <col min="5893" max="5893" width="18.5703125" style="35" customWidth="1"/>
    <col min="5894" max="5894" width="18" style="35" customWidth="1"/>
    <col min="5895" max="5895" width="35.140625" style="35" bestFit="1" customWidth="1"/>
    <col min="5896" max="6144" width="61.28515625" style="35"/>
    <col min="6145" max="6145" width="57.140625" style="35" customWidth="1"/>
    <col min="6146" max="6146" width="22.28515625" style="35" customWidth="1"/>
    <col min="6147" max="6147" width="17.42578125" style="35" customWidth="1"/>
    <col min="6148" max="6148" width="16.42578125" style="35" customWidth="1"/>
    <col min="6149" max="6149" width="18.5703125" style="35" customWidth="1"/>
    <col min="6150" max="6150" width="18" style="35" customWidth="1"/>
    <col min="6151" max="6151" width="35.140625" style="35" bestFit="1" customWidth="1"/>
    <col min="6152" max="6400" width="61.28515625" style="35"/>
    <col min="6401" max="6401" width="57.140625" style="35" customWidth="1"/>
    <col min="6402" max="6402" width="22.28515625" style="35" customWidth="1"/>
    <col min="6403" max="6403" width="17.42578125" style="35" customWidth="1"/>
    <col min="6404" max="6404" width="16.42578125" style="35" customWidth="1"/>
    <col min="6405" max="6405" width="18.5703125" style="35" customWidth="1"/>
    <col min="6406" max="6406" width="18" style="35" customWidth="1"/>
    <col min="6407" max="6407" width="35.140625" style="35" bestFit="1" customWidth="1"/>
    <col min="6408" max="6656" width="61.28515625" style="35"/>
    <col min="6657" max="6657" width="57.140625" style="35" customWidth="1"/>
    <col min="6658" max="6658" width="22.28515625" style="35" customWidth="1"/>
    <col min="6659" max="6659" width="17.42578125" style="35" customWidth="1"/>
    <col min="6660" max="6660" width="16.42578125" style="35" customWidth="1"/>
    <col min="6661" max="6661" width="18.5703125" style="35" customWidth="1"/>
    <col min="6662" max="6662" width="18" style="35" customWidth="1"/>
    <col min="6663" max="6663" width="35.140625" style="35" bestFit="1" customWidth="1"/>
    <col min="6664" max="6912" width="61.28515625" style="35"/>
    <col min="6913" max="6913" width="57.140625" style="35" customWidth="1"/>
    <col min="6914" max="6914" width="22.28515625" style="35" customWidth="1"/>
    <col min="6915" max="6915" width="17.42578125" style="35" customWidth="1"/>
    <col min="6916" max="6916" width="16.42578125" style="35" customWidth="1"/>
    <col min="6917" max="6917" width="18.5703125" style="35" customWidth="1"/>
    <col min="6918" max="6918" width="18" style="35" customWidth="1"/>
    <col min="6919" max="6919" width="35.140625" style="35" bestFit="1" customWidth="1"/>
    <col min="6920" max="7168" width="61.28515625" style="35"/>
    <col min="7169" max="7169" width="57.140625" style="35" customWidth="1"/>
    <col min="7170" max="7170" width="22.28515625" style="35" customWidth="1"/>
    <col min="7171" max="7171" width="17.42578125" style="35" customWidth="1"/>
    <col min="7172" max="7172" width="16.42578125" style="35" customWidth="1"/>
    <col min="7173" max="7173" width="18.5703125" style="35" customWidth="1"/>
    <col min="7174" max="7174" width="18" style="35" customWidth="1"/>
    <col min="7175" max="7175" width="35.140625" style="35" bestFit="1" customWidth="1"/>
    <col min="7176" max="7424" width="61.28515625" style="35"/>
    <col min="7425" max="7425" width="57.140625" style="35" customWidth="1"/>
    <col min="7426" max="7426" width="22.28515625" style="35" customWidth="1"/>
    <col min="7427" max="7427" width="17.42578125" style="35" customWidth="1"/>
    <col min="7428" max="7428" width="16.42578125" style="35" customWidth="1"/>
    <col min="7429" max="7429" width="18.5703125" style="35" customWidth="1"/>
    <col min="7430" max="7430" width="18" style="35" customWidth="1"/>
    <col min="7431" max="7431" width="35.140625" style="35" bestFit="1" customWidth="1"/>
    <col min="7432" max="7680" width="61.28515625" style="35"/>
    <col min="7681" max="7681" width="57.140625" style="35" customWidth="1"/>
    <col min="7682" max="7682" width="22.28515625" style="35" customWidth="1"/>
    <col min="7683" max="7683" width="17.42578125" style="35" customWidth="1"/>
    <col min="7684" max="7684" width="16.42578125" style="35" customWidth="1"/>
    <col min="7685" max="7685" width="18.5703125" style="35" customWidth="1"/>
    <col min="7686" max="7686" width="18" style="35" customWidth="1"/>
    <col min="7687" max="7687" width="35.140625" style="35" bestFit="1" customWidth="1"/>
    <col min="7688" max="7936" width="61.28515625" style="35"/>
    <col min="7937" max="7937" width="57.140625" style="35" customWidth="1"/>
    <col min="7938" max="7938" width="22.28515625" style="35" customWidth="1"/>
    <col min="7939" max="7939" width="17.42578125" style="35" customWidth="1"/>
    <col min="7940" max="7940" width="16.42578125" style="35" customWidth="1"/>
    <col min="7941" max="7941" width="18.5703125" style="35" customWidth="1"/>
    <col min="7942" max="7942" width="18" style="35" customWidth="1"/>
    <col min="7943" max="7943" width="35.140625" style="35" bestFit="1" customWidth="1"/>
    <col min="7944" max="8192" width="61.28515625" style="35"/>
    <col min="8193" max="8193" width="57.140625" style="35" customWidth="1"/>
    <col min="8194" max="8194" width="22.28515625" style="35" customWidth="1"/>
    <col min="8195" max="8195" width="17.42578125" style="35" customWidth="1"/>
    <col min="8196" max="8196" width="16.42578125" style="35" customWidth="1"/>
    <col min="8197" max="8197" width="18.5703125" style="35" customWidth="1"/>
    <col min="8198" max="8198" width="18" style="35" customWidth="1"/>
    <col min="8199" max="8199" width="35.140625" style="35" bestFit="1" customWidth="1"/>
    <col min="8200" max="8448" width="61.28515625" style="35"/>
    <col min="8449" max="8449" width="57.140625" style="35" customWidth="1"/>
    <col min="8450" max="8450" width="22.28515625" style="35" customWidth="1"/>
    <col min="8451" max="8451" width="17.42578125" style="35" customWidth="1"/>
    <col min="8452" max="8452" width="16.42578125" style="35" customWidth="1"/>
    <col min="8453" max="8453" width="18.5703125" style="35" customWidth="1"/>
    <col min="8454" max="8454" width="18" style="35" customWidth="1"/>
    <col min="8455" max="8455" width="35.140625" style="35" bestFit="1" customWidth="1"/>
    <col min="8456" max="8704" width="61.28515625" style="35"/>
    <col min="8705" max="8705" width="57.140625" style="35" customWidth="1"/>
    <col min="8706" max="8706" width="22.28515625" style="35" customWidth="1"/>
    <col min="8707" max="8707" width="17.42578125" style="35" customWidth="1"/>
    <col min="8708" max="8708" width="16.42578125" style="35" customWidth="1"/>
    <col min="8709" max="8709" width="18.5703125" style="35" customWidth="1"/>
    <col min="8710" max="8710" width="18" style="35" customWidth="1"/>
    <col min="8711" max="8711" width="35.140625" style="35" bestFit="1" customWidth="1"/>
    <col min="8712" max="8960" width="61.28515625" style="35"/>
    <col min="8961" max="8961" width="57.140625" style="35" customWidth="1"/>
    <col min="8962" max="8962" width="22.28515625" style="35" customWidth="1"/>
    <col min="8963" max="8963" width="17.42578125" style="35" customWidth="1"/>
    <col min="8964" max="8964" width="16.42578125" style="35" customWidth="1"/>
    <col min="8965" max="8965" width="18.5703125" style="35" customWidth="1"/>
    <col min="8966" max="8966" width="18" style="35" customWidth="1"/>
    <col min="8967" max="8967" width="35.140625" style="35" bestFit="1" customWidth="1"/>
    <col min="8968" max="9216" width="61.28515625" style="35"/>
    <col min="9217" max="9217" width="57.140625" style="35" customWidth="1"/>
    <col min="9218" max="9218" width="22.28515625" style="35" customWidth="1"/>
    <col min="9219" max="9219" width="17.42578125" style="35" customWidth="1"/>
    <col min="9220" max="9220" width="16.42578125" style="35" customWidth="1"/>
    <col min="9221" max="9221" width="18.5703125" style="35" customWidth="1"/>
    <col min="9222" max="9222" width="18" style="35" customWidth="1"/>
    <col min="9223" max="9223" width="35.140625" style="35" bestFit="1" customWidth="1"/>
    <col min="9224" max="9472" width="61.28515625" style="35"/>
    <col min="9473" max="9473" width="57.140625" style="35" customWidth="1"/>
    <col min="9474" max="9474" width="22.28515625" style="35" customWidth="1"/>
    <col min="9475" max="9475" width="17.42578125" style="35" customWidth="1"/>
    <col min="9476" max="9476" width="16.42578125" style="35" customWidth="1"/>
    <col min="9477" max="9477" width="18.5703125" style="35" customWidth="1"/>
    <col min="9478" max="9478" width="18" style="35" customWidth="1"/>
    <col min="9479" max="9479" width="35.140625" style="35" bestFit="1" customWidth="1"/>
    <col min="9480" max="9728" width="61.28515625" style="35"/>
    <col min="9729" max="9729" width="57.140625" style="35" customWidth="1"/>
    <col min="9730" max="9730" width="22.28515625" style="35" customWidth="1"/>
    <col min="9731" max="9731" width="17.42578125" style="35" customWidth="1"/>
    <col min="9732" max="9732" width="16.42578125" style="35" customWidth="1"/>
    <col min="9733" max="9733" width="18.5703125" style="35" customWidth="1"/>
    <col min="9734" max="9734" width="18" style="35" customWidth="1"/>
    <col min="9735" max="9735" width="35.140625" style="35" bestFit="1" customWidth="1"/>
    <col min="9736" max="9984" width="61.28515625" style="35"/>
    <col min="9985" max="9985" width="57.140625" style="35" customWidth="1"/>
    <col min="9986" max="9986" width="22.28515625" style="35" customWidth="1"/>
    <col min="9987" max="9987" width="17.42578125" style="35" customWidth="1"/>
    <col min="9988" max="9988" width="16.42578125" style="35" customWidth="1"/>
    <col min="9989" max="9989" width="18.5703125" style="35" customWidth="1"/>
    <col min="9990" max="9990" width="18" style="35" customWidth="1"/>
    <col min="9991" max="9991" width="35.140625" style="35" bestFit="1" customWidth="1"/>
    <col min="9992" max="10240" width="61.28515625" style="35"/>
    <col min="10241" max="10241" width="57.140625" style="35" customWidth="1"/>
    <col min="10242" max="10242" width="22.28515625" style="35" customWidth="1"/>
    <col min="10243" max="10243" width="17.42578125" style="35" customWidth="1"/>
    <col min="10244" max="10244" width="16.42578125" style="35" customWidth="1"/>
    <col min="10245" max="10245" width="18.5703125" style="35" customWidth="1"/>
    <col min="10246" max="10246" width="18" style="35" customWidth="1"/>
    <col min="10247" max="10247" width="35.140625" style="35" bestFit="1" customWidth="1"/>
    <col min="10248" max="10496" width="61.28515625" style="35"/>
    <col min="10497" max="10497" width="57.140625" style="35" customWidth="1"/>
    <col min="10498" max="10498" width="22.28515625" style="35" customWidth="1"/>
    <col min="10499" max="10499" width="17.42578125" style="35" customWidth="1"/>
    <col min="10500" max="10500" width="16.42578125" style="35" customWidth="1"/>
    <col min="10501" max="10501" width="18.5703125" style="35" customWidth="1"/>
    <col min="10502" max="10502" width="18" style="35" customWidth="1"/>
    <col min="10503" max="10503" width="35.140625" style="35" bestFit="1" customWidth="1"/>
    <col min="10504" max="10752" width="61.28515625" style="35"/>
    <col min="10753" max="10753" width="57.140625" style="35" customWidth="1"/>
    <col min="10754" max="10754" width="22.28515625" style="35" customWidth="1"/>
    <col min="10755" max="10755" width="17.42578125" style="35" customWidth="1"/>
    <col min="10756" max="10756" width="16.42578125" style="35" customWidth="1"/>
    <col min="10757" max="10757" width="18.5703125" style="35" customWidth="1"/>
    <col min="10758" max="10758" width="18" style="35" customWidth="1"/>
    <col min="10759" max="10759" width="35.140625" style="35" bestFit="1" customWidth="1"/>
    <col min="10760" max="11008" width="61.28515625" style="35"/>
    <col min="11009" max="11009" width="57.140625" style="35" customWidth="1"/>
    <col min="11010" max="11010" width="22.28515625" style="35" customWidth="1"/>
    <col min="11011" max="11011" width="17.42578125" style="35" customWidth="1"/>
    <col min="11012" max="11012" width="16.42578125" style="35" customWidth="1"/>
    <col min="11013" max="11013" width="18.5703125" style="35" customWidth="1"/>
    <col min="11014" max="11014" width="18" style="35" customWidth="1"/>
    <col min="11015" max="11015" width="35.140625" style="35" bestFit="1" customWidth="1"/>
    <col min="11016" max="11264" width="61.28515625" style="35"/>
    <col min="11265" max="11265" width="57.140625" style="35" customWidth="1"/>
    <col min="11266" max="11266" width="22.28515625" style="35" customWidth="1"/>
    <col min="11267" max="11267" width="17.42578125" style="35" customWidth="1"/>
    <col min="11268" max="11268" width="16.42578125" style="35" customWidth="1"/>
    <col min="11269" max="11269" width="18.5703125" style="35" customWidth="1"/>
    <col min="11270" max="11270" width="18" style="35" customWidth="1"/>
    <col min="11271" max="11271" width="35.140625" style="35" bestFit="1" customWidth="1"/>
    <col min="11272" max="11520" width="61.28515625" style="35"/>
    <col min="11521" max="11521" width="57.140625" style="35" customWidth="1"/>
    <col min="11522" max="11522" width="22.28515625" style="35" customWidth="1"/>
    <col min="11523" max="11523" width="17.42578125" style="35" customWidth="1"/>
    <col min="11524" max="11524" width="16.42578125" style="35" customWidth="1"/>
    <col min="11525" max="11525" width="18.5703125" style="35" customWidth="1"/>
    <col min="11526" max="11526" width="18" style="35" customWidth="1"/>
    <col min="11527" max="11527" width="35.140625" style="35" bestFit="1" customWidth="1"/>
    <col min="11528" max="11776" width="61.28515625" style="35"/>
    <col min="11777" max="11777" width="57.140625" style="35" customWidth="1"/>
    <col min="11778" max="11778" width="22.28515625" style="35" customWidth="1"/>
    <col min="11779" max="11779" width="17.42578125" style="35" customWidth="1"/>
    <col min="11780" max="11780" width="16.42578125" style="35" customWidth="1"/>
    <col min="11781" max="11781" width="18.5703125" style="35" customWidth="1"/>
    <col min="11782" max="11782" width="18" style="35" customWidth="1"/>
    <col min="11783" max="11783" width="35.140625" style="35" bestFit="1" customWidth="1"/>
    <col min="11784" max="12032" width="61.28515625" style="35"/>
    <col min="12033" max="12033" width="57.140625" style="35" customWidth="1"/>
    <col min="12034" max="12034" width="22.28515625" style="35" customWidth="1"/>
    <col min="12035" max="12035" width="17.42578125" style="35" customWidth="1"/>
    <col min="12036" max="12036" width="16.42578125" style="35" customWidth="1"/>
    <col min="12037" max="12037" width="18.5703125" style="35" customWidth="1"/>
    <col min="12038" max="12038" width="18" style="35" customWidth="1"/>
    <col min="12039" max="12039" width="35.140625" style="35" bestFit="1" customWidth="1"/>
    <col min="12040" max="12288" width="61.28515625" style="35"/>
    <col min="12289" max="12289" width="57.140625" style="35" customWidth="1"/>
    <col min="12290" max="12290" width="22.28515625" style="35" customWidth="1"/>
    <col min="12291" max="12291" width="17.42578125" style="35" customWidth="1"/>
    <col min="12292" max="12292" width="16.42578125" style="35" customWidth="1"/>
    <col min="12293" max="12293" width="18.5703125" style="35" customWidth="1"/>
    <col min="12294" max="12294" width="18" style="35" customWidth="1"/>
    <col min="12295" max="12295" width="35.140625" style="35" bestFit="1" customWidth="1"/>
    <col min="12296" max="12544" width="61.28515625" style="35"/>
    <col min="12545" max="12545" width="57.140625" style="35" customWidth="1"/>
    <col min="12546" max="12546" width="22.28515625" style="35" customWidth="1"/>
    <col min="12547" max="12547" width="17.42578125" style="35" customWidth="1"/>
    <col min="12548" max="12548" width="16.42578125" style="35" customWidth="1"/>
    <col min="12549" max="12549" width="18.5703125" style="35" customWidth="1"/>
    <col min="12550" max="12550" width="18" style="35" customWidth="1"/>
    <col min="12551" max="12551" width="35.140625" style="35" bestFit="1" customWidth="1"/>
    <col min="12552" max="12800" width="61.28515625" style="35"/>
    <col min="12801" max="12801" width="57.140625" style="35" customWidth="1"/>
    <col min="12802" max="12802" width="22.28515625" style="35" customWidth="1"/>
    <col min="12803" max="12803" width="17.42578125" style="35" customWidth="1"/>
    <col min="12804" max="12804" width="16.42578125" style="35" customWidth="1"/>
    <col min="12805" max="12805" width="18.5703125" style="35" customWidth="1"/>
    <col min="12806" max="12806" width="18" style="35" customWidth="1"/>
    <col min="12807" max="12807" width="35.140625" style="35" bestFit="1" customWidth="1"/>
    <col min="12808" max="13056" width="61.28515625" style="35"/>
    <col min="13057" max="13057" width="57.140625" style="35" customWidth="1"/>
    <col min="13058" max="13058" width="22.28515625" style="35" customWidth="1"/>
    <col min="13059" max="13059" width="17.42578125" style="35" customWidth="1"/>
    <col min="13060" max="13060" width="16.42578125" style="35" customWidth="1"/>
    <col min="13061" max="13061" width="18.5703125" style="35" customWidth="1"/>
    <col min="13062" max="13062" width="18" style="35" customWidth="1"/>
    <col min="13063" max="13063" width="35.140625" style="35" bestFit="1" customWidth="1"/>
    <col min="13064" max="13312" width="61.28515625" style="35"/>
    <col min="13313" max="13313" width="57.140625" style="35" customWidth="1"/>
    <col min="13314" max="13314" width="22.28515625" style="35" customWidth="1"/>
    <col min="13315" max="13315" width="17.42578125" style="35" customWidth="1"/>
    <col min="13316" max="13316" width="16.42578125" style="35" customWidth="1"/>
    <col min="13317" max="13317" width="18.5703125" style="35" customWidth="1"/>
    <col min="13318" max="13318" width="18" style="35" customWidth="1"/>
    <col min="13319" max="13319" width="35.140625" style="35" bestFit="1" customWidth="1"/>
    <col min="13320" max="13568" width="61.28515625" style="35"/>
    <col min="13569" max="13569" width="57.140625" style="35" customWidth="1"/>
    <col min="13570" max="13570" width="22.28515625" style="35" customWidth="1"/>
    <col min="13571" max="13571" width="17.42578125" style="35" customWidth="1"/>
    <col min="13572" max="13572" width="16.42578125" style="35" customWidth="1"/>
    <col min="13573" max="13573" width="18.5703125" style="35" customWidth="1"/>
    <col min="13574" max="13574" width="18" style="35" customWidth="1"/>
    <col min="13575" max="13575" width="35.140625" style="35" bestFit="1" customWidth="1"/>
    <col min="13576" max="13824" width="61.28515625" style="35"/>
    <col min="13825" max="13825" width="57.140625" style="35" customWidth="1"/>
    <col min="13826" max="13826" width="22.28515625" style="35" customWidth="1"/>
    <col min="13827" max="13827" width="17.42578125" style="35" customWidth="1"/>
    <col min="13828" max="13828" width="16.42578125" style="35" customWidth="1"/>
    <col min="13829" max="13829" width="18.5703125" style="35" customWidth="1"/>
    <col min="13830" max="13830" width="18" style="35" customWidth="1"/>
    <col min="13831" max="13831" width="35.140625" style="35" bestFit="1" customWidth="1"/>
    <col min="13832" max="14080" width="61.28515625" style="35"/>
    <col min="14081" max="14081" width="57.140625" style="35" customWidth="1"/>
    <col min="14082" max="14082" width="22.28515625" style="35" customWidth="1"/>
    <col min="14083" max="14083" width="17.42578125" style="35" customWidth="1"/>
    <col min="14084" max="14084" width="16.42578125" style="35" customWidth="1"/>
    <col min="14085" max="14085" width="18.5703125" style="35" customWidth="1"/>
    <col min="14086" max="14086" width="18" style="35" customWidth="1"/>
    <col min="14087" max="14087" width="35.140625" style="35" bestFit="1" customWidth="1"/>
    <col min="14088" max="14336" width="61.28515625" style="35"/>
    <col min="14337" max="14337" width="57.140625" style="35" customWidth="1"/>
    <col min="14338" max="14338" width="22.28515625" style="35" customWidth="1"/>
    <col min="14339" max="14339" width="17.42578125" style="35" customWidth="1"/>
    <col min="14340" max="14340" width="16.42578125" style="35" customWidth="1"/>
    <col min="14341" max="14341" width="18.5703125" style="35" customWidth="1"/>
    <col min="14342" max="14342" width="18" style="35" customWidth="1"/>
    <col min="14343" max="14343" width="35.140625" style="35" bestFit="1" customWidth="1"/>
    <col min="14344" max="14592" width="61.28515625" style="35"/>
    <col min="14593" max="14593" width="57.140625" style="35" customWidth="1"/>
    <col min="14594" max="14594" width="22.28515625" style="35" customWidth="1"/>
    <col min="14595" max="14595" width="17.42578125" style="35" customWidth="1"/>
    <col min="14596" max="14596" width="16.42578125" style="35" customWidth="1"/>
    <col min="14597" max="14597" width="18.5703125" style="35" customWidth="1"/>
    <col min="14598" max="14598" width="18" style="35" customWidth="1"/>
    <col min="14599" max="14599" width="35.140625" style="35" bestFit="1" customWidth="1"/>
    <col min="14600" max="14848" width="61.28515625" style="35"/>
    <col min="14849" max="14849" width="57.140625" style="35" customWidth="1"/>
    <col min="14850" max="14850" width="22.28515625" style="35" customWidth="1"/>
    <col min="14851" max="14851" width="17.42578125" style="35" customWidth="1"/>
    <col min="14852" max="14852" width="16.42578125" style="35" customWidth="1"/>
    <col min="14853" max="14853" width="18.5703125" style="35" customWidth="1"/>
    <col min="14854" max="14854" width="18" style="35" customWidth="1"/>
    <col min="14855" max="14855" width="35.140625" style="35" bestFit="1" customWidth="1"/>
    <col min="14856" max="15104" width="61.28515625" style="35"/>
    <col min="15105" max="15105" width="57.140625" style="35" customWidth="1"/>
    <col min="15106" max="15106" width="22.28515625" style="35" customWidth="1"/>
    <col min="15107" max="15107" width="17.42578125" style="35" customWidth="1"/>
    <col min="15108" max="15108" width="16.42578125" style="35" customWidth="1"/>
    <col min="15109" max="15109" width="18.5703125" style="35" customWidth="1"/>
    <col min="15110" max="15110" width="18" style="35" customWidth="1"/>
    <col min="15111" max="15111" width="35.140625" style="35" bestFit="1" customWidth="1"/>
    <col min="15112" max="15360" width="61.28515625" style="35"/>
    <col min="15361" max="15361" width="57.140625" style="35" customWidth="1"/>
    <col min="15362" max="15362" width="22.28515625" style="35" customWidth="1"/>
    <col min="15363" max="15363" width="17.42578125" style="35" customWidth="1"/>
    <col min="15364" max="15364" width="16.42578125" style="35" customWidth="1"/>
    <col min="15365" max="15365" width="18.5703125" style="35" customWidth="1"/>
    <col min="15366" max="15366" width="18" style="35" customWidth="1"/>
    <col min="15367" max="15367" width="35.140625" style="35" bestFit="1" customWidth="1"/>
    <col min="15368" max="15616" width="61.28515625" style="35"/>
    <col min="15617" max="15617" width="57.140625" style="35" customWidth="1"/>
    <col min="15618" max="15618" width="22.28515625" style="35" customWidth="1"/>
    <col min="15619" max="15619" width="17.42578125" style="35" customWidth="1"/>
    <col min="15620" max="15620" width="16.42578125" style="35" customWidth="1"/>
    <col min="15621" max="15621" width="18.5703125" style="35" customWidth="1"/>
    <col min="15622" max="15622" width="18" style="35" customWidth="1"/>
    <col min="15623" max="15623" width="35.140625" style="35" bestFit="1" customWidth="1"/>
    <col min="15624" max="15872" width="61.28515625" style="35"/>
    <col min="15873" max="15873" width="57.140625" style="35" customWidth="1"/>
    <col min="15874" max="15874" width="22.28515625" style="35" customWidth="1"/>
    <col min="15875" max="15875" width="17.42578125" style="35" customWidth="1"/>
    <col min="15876" max="15876" width="16.42578125" style="35" customWidth="1"/>
    <col min="15877" max="15877" width="18.5703125" style="35" customWidth="1"/>
    <col min="15878" max="15878" width="18" style="35" customWidth="1"/>
    <col min="15879" max="15879" width="35.140625" style="35" bestFit="1" customWidth="1"/>
    <col min="15880" max="16128" width="61.28515625" style="35"/>
    <col min="16129" max="16129" width="57.140625" style="35" customWidth="1"/>
    <col min="16130" max="16130" width="22.28515625" style="35" customWidth="1"/>
    <col min="16131" max="16131" width="17.42578125" style="35" customWidth="1"/>
    <col min="16132" max="16132" width="16.42578125" style="35" customWidth="1"/>
    <col min="16133" max="16133" width="18.5703125" style="35" customWidth="1"/>
    <col min="16134" max="16134" width="18" style="35" customWidth="1"/>
    <col min="16135" max="16135" width="35.140625" style="35" bestFit="1" customWidth="1"/>
    <col min="16136" max="16384" width="61.28515625" style="35"/>
  </cols>
  <sheetData>
    <row r="1" spans="1:8" s="34" customFormat="1" ht="29.25" customHeight="1" thickBot="1" x14ac:dyDescent="0.25">
      <c r="A1" s="42" t="s">
        <v>52</v>
      </c>
      <c r="B1" s="43"/>
      <c r="C1" s="43"/>
      <c r="D1" s="43"/>
      <c r="E1" s="43"/>
      <c r="F1" s="43"/>
      <c r="G1" s="44"/>
      <c r="H1" s="33"/>
    </row>
    <row r="2" spans="1:8" s="34" customFormat="1" ht="25.5" x14ac:dyDescent="0.2">
      <c r="A2" s="45"/>
      <c r="B2" s="60" t="s">
        <v>1</v>
      </c>
      <c r="C2" s="60" t="s">
        <v>2</v>
      </c>
      <c r="D2" s="60" t="s">
        <v>3</v>
      </c>
      <c r="E2" s="60" t="s">
        <v>4</v>
      </c>
      <c r="F2" s="60" t="s">
        <v>5</v>
      </c>
      <c r="G2" s="46" t="s">
        <v>6</v>
      </c>
    </row>
    <row r="3" spans="1:8" ht="16.5" x14ac:dyDescent="0.3">
      <c r="A3" s="36" t="s">
        <v>7</v>
      </c>
      <c r="B3" s="61"/>
      <c r="C3" s="61"/>
      <c r="D3" s="61"/>
      <c r="E3" s="61"/>
      <c r="F3" s="61"/>
      <c r="G3" s="47"/>
    </row>
    <row r="4" spans="1:8" ht="16.5" x14ac:dyDescent="0.3">
      <c r="A4" s="37" t="s">
        <v>8</v>
      </c>
      <c r="B4" s="62" t="s">
        <v>9</v>
      </c>
      <c r="C4" s="62" t="s">
        <v>9</v>
      </c>
      <c r="D4" s="62" t="s">
        <v>9</v>
      </c>
      <c r="E4" s="62" t="s">
        <v>9</v>
      </c>
      <c r="F4" s="62" t="s">
        <v>9</v>
      </c>
      <c r="G4" s="48" t="s">
        <v>9</v>
      </c>
    </row>
    <row r="5" spans="1:8" ht="16.5" x14ac:dyDescent="0.3">
      <c r="A5" s="37" t="s">
        <v>10</v>
      </c>
      <c r="B5" s="63" t="s">
        <v>11</v>
      </c>
      <c r="C5" s="62" t="s">
        <v>11</v>
      </c>
      <c r="D5" s="63" t="s">
        <v>11</v>
      </c>
      <c r="E5" s="63" t="s">
        <v>11</v>
      </c>
      <c r="F5" s="63" t="s">
        <v>11</v>
      </c>
      <c r="G5" s="49" t="s">
        <v>11</v>
      </c>
    </row>
    <row r="6" spans="1:8" ht="16.5" x14ac:dyDescent="0.3">
      <c r="A6" s="36"/>
      <c r="B6" s="64"/>
      <c r="C6" s="64"/>
      <c r="D6" s="64"/>
      <c r="E6" s="64"/>
      <c r="F6" s="64"/>
      <c r="G6" s="50"/>
    </row>
    <row r="7" spans="1:8" ht="16.5" x14ac:dyDescent="0.3">
      <c r="A7" s="36" t="s">
        <v>12</v>
      </c>
      <c r="B7" s="64"/>
      <c r="C7" s="64"/>
      <c r="D7" s="64"/>
      <c r="E7" s="64"/>
      <c r="F7" s="64"/>
      <c r="G7" s="50"/>
    </row>
    <row r="8" spans="1:8" ht="16.5" x14ac:dyDescent="0.3">
      <c r="A8" s="37" t="s">
        <v>13</v>
      </c>
      <c r="B8" s="65">
        <v>79</v>
      </c>
      <c r="C8" s="65"/>
      <c r="D8" s="65">
        <v>79</v>
      </c>
      <c r="E8" s="65">
        <v>79</v>
      </c>
      <c r="F8" s="65">
        <v>79</v>
      </c>
      <c r="G8" s="51">
        <v>79</v>
      </c>
    </row>
    <row r="9" spans="1:8" ht="16.5" x14ac:dyDescent="0.3">
      <c r="A9" s="38" t="s">
        <v>14</v>
      </c>
      <c r="B9" s="64">
        <v>66.17</v>
      </c>
      <c r="C9" s="64"/>
      <c r="D9" s="64">
        <v>66.17</v>
      </c>
      <c r="E9" s="64">
        <v>66.17</v>
      </c>
      <c r="F9" s="64">
        <v>66.17</v>
      </c>
      <c r="G9" s="64">
        <v>66.17</v>
      </c>
    </row>
    <row r="10" spans="1:8" ht="16.5" x14ac:dyDescent="0.3">
      <c r="A10" s="38" t="s">
        <v>15</v>
      </c>
      <c r="B10" s="64">
        <v>20.78</v>
      </c>
      <c r="C10" s="64"/>
      <c r="D10" s="64">
        <v>20.78</v>
      </c>
      <c r="E10" s="64">
        <v>20.78</v>
      </c>
      <c r="F10" s="64">
        <v>20.78</v>
      </c>
      <c r="G10" s="64">
        <v>20.78</v>
      </c>
    </row>
    <row r="11" spans="1:8" ht="16.5" x14ac:dyDescent="0.3">
      <c r="A11" s="38" t="s">
        <v>16</v>
      </c>
      <c r="B11" s="64">
        <v>39.409999999999997</v>
      </c>
      <c r="C11" s="64"/>
      <c r="D11" s="64">
        <v>39.409999999999997</v>
      </c>
      <c r="E11" s="64">
        <v>39.409999999999997</v>
      </c>
      <c r="F11" s="64">
        <v>39.409999999999997</v>
      </c>
      <c r="G11" s="64">
        <v>39.409999999999997</v>
      </c>
    </row>
    <row r="12" spans="1:8" ht="16.5" x14ac:dyDescent="0.3">
      <c r="A12" s="37" t="s">
        <v>17</v>
      </c>
      <c r="B12" s="65"/>
      <c r="C12" s="65"/>
      <c r="D12" s="65"/>
      <c r="E12" s="65"/>
      <c r="F12" s="65"/>
      <c r="G12" s="51"/>
    </row>
    <row r="13" spans="1:8" ht="16.5" x14ac:dyDescent="0.3">
      <c r="A13" s="38" t="s">
        <v>14</v>
      </c>
      <c r="B13" s="64"/>
      <c r="C13" s="64"/>
      <c r="D13" s="64"/>
      <c r="E13" s="64"/>
      <c r="F13" s="64"/>
      <c r="G13" s="50"/>
    </row>
    <row r="14" spans="1:8" ht="16.5" x14ac:dyDescent="0.3">
      <c r="A14" s="38" t="s">
        <v>15</v>
      </c>
      <c r="B14" s="64"/>
      <c r="C14" s="64"/>
      <c r="D14" s="64"/>
      <c r="E14" s="64"/>
      <c r="F14" s="64"/>
      <c r="G14" s="50"/>
    </row>
    <row r="15" spans="1:8" ht="16.5" x14ac:dyDescent="0.3">
      <c r="A15" s="38" t="s">
        <v>16</v>
      </c>
      <c r="B15" s="64"/>
      <c r="C15" s="64"/>
      <c r="D15" s="64"/>
      <c r="E15" s="64"/>
      <c r="F15" s="64"/>
      <c r="G15" s="50"/>
    </row>
    <row r="16" spans="1:8" ht="16.5" x14ac:dyDescent="0.3">
      <c r="A16" s="37" t="s">
        <v>18</v>
      </c>
      <c r="B16" s="65">
        <v>79</v>
      </c>
      <c r="C16" s="65"/>
      <c r="D16" s="65">
        <v>79</v>
      </c>
      <c r="E16" s="65">
        <v>79</v>
      </c>
      <c r="F16" s="65">
        <v>79</v>
      </c>
      <c r="G16" s="51">
        <v>79</v>
      </c>
    </row>
    <row r="17" spans="1:7" ht="16.5" x14ac:dyDescent="0.3">
      <c r="A17" s="37" t="s">
        <v>19</v>
      </c>
      <c r="B17" s="64"/>
      <c r="C17" s="64"/>
      <c r="D17" s="64"/>
      <c r="E17" s="64"/>
      <c r="F17" s="64"/>
      <c r="G17" s="50"/>
    </row>
    <row r="18" spans="1:7" ht="16.5" x14ac:dyDescent="0.3">
      <c r="A18" s="39" t="s">
        <v>20</v>
      </c>
      <c r="B18" s="66"/>
      <c r="C18" s="64"/>
      <c r="D18" s="66"/>
      <c r="E18" s="66"/>
      <c r="F18" s="66"/>
      <c r="G18" s="52"/>
    </row>
    <row r="19" spans="1:7" ht="16.5" x14ac:dyDescent="0.3">
      <c r="A19" s="39" t="s">
        <v>21</v>
      </c>
      <c r="B19" s="66"/>
      <c r="C19" s="64"/>
      <c r="D19" s="66"/>
      <c r="E19" s="66"/>
      <c r="F19" s="66"/>
      <c r="G19" s="52"/>
    </row>
    <row r="20" spans="1:7" ht="16.5" x14ac:dyDescent="0.3">
      <c r="A20" s="37" t="s">
        <v>22</v>
      </c>
      <c r="B20" s="67"/>
      <c r="C20" s="64"/>
      <c r="D20" s="67"/>
      <c r="E20" s="67"/>
      <c r="F20" s="68"/>
      <c r="G20" s="53"/>
    </row>
    <row r="21" spans="1:7" ht="16.5" x14ac:dyDescent="0.3">
      <c r="A21" s="37" t="s">
        <v>24</v>
      </c>
      <c r="B21" s="69"/>
      <c r="C21" s="69"/>
      <c r="D21" s="69"/>
      <c r="E21" s="69"/>
      <c r="F21" s="69"/>
      <c r="G21" s="54"/>
    </row>
    <row r="22" spans="1:7" ht="16.5" x14ac:dyDescent="0.3">
      <c r="A22" s="37" t="s">
        <v>25</v>
      </c>
      <c r="B22" s="64"/>
      <c r="C22" s="64"/>
      <c r="D22" s="64"/>
      <c r="E22" s="64"/>
      <c r="F22" s="64"/>
      <c r="G22" s="50"/>
    </row>
    <row r="23" spans="1:7" ht="16.5" x14ac:dyDescent="0.3">
      <c r="A23" s="37" t="s">
        <v>26</v>
      </c>
      <c r="B23" s="64"/>
      <c r="C23" s="64"/>
      <c r="D23" s="64"/>
      <c r="E23" s="64"/>
      <c r="F23" s="64"/>
      <c r="G23" s="50"/>
    </row>
    <row r="24" spans="1:7" ht="16.5" x14ac:dyDescent="0.3">
      <c r="A24" s="36"/>
      <c r="B24" s="61"/>
      <c r="C24" s="61"/>
      <c r="D24" s="61"/>
      <c r="E24" s="61"/>
      <c r="F24" s="61"/>
      <c r="G24" s="47"/>
    </row>
    <row r="25" spans="1:7" ht="16.5" x14ac:dyDescent="0.3">
      <c r="A25" s="40" t="s">
        <v>27</v>
      </c>
      <c r="B25" s="64"/>
      <c r="C25" s="64"/>
      <c r="D25" s="64"/>
      <c r="E25" s="64"/>
      <c r="F25" s="64"/>
      <c r="G25" s="50"/>
    </row>
    <row r="26" spans="1:7" ht="16.5" x14ac:dyDescent="0.3">
      <c r="A26" s="37" t="s">
        <v>28</v>
      </c>
      <c r="B26" s="64">
        <v>0</v>
      </c>
      <c r="C26" s="64"/>
      <c r="D26" s="64">
        <v>0</v>
      </c>
      <c r="E26" s="64">
        <v>0</v>
      </c>
      <c r="F26" s="64">
        <v>0</v>
      </c>
      <c r="G26" s="50">
        <v>0</v>
      </c>
    </row>
    <row r="27" spans="1:7" ht="16.5" x14ac:dyDescent="0.3">
      <c r="A27" s="36"/>
      <c r="B27" s="61"/>
      <c r="C27" s="61"/>
      <c r="D27" s="61"/>
      <c r="E27" s="61"/>
      <c r="F27" s="61"/>
      <c r="G27" s="47"/>
    </row>
    <row r="28" spans="1:7" ht="16.5" x14ac:dyDescent="0.3">
      <c r="A28" s="40" t="s">
        <v>29</v>
      </c>
      <c r="B28" s="64"/>
      <c r="C28" s="64"/>
      <c r="D28" s="64"/>
      <c r="E28" s="64"/>
      <c r="F28" s="64"/>
      <c r="G28" s="50"/>
    </row>
    <row r="29" spans="1:7" ht="16.5" x14ac:dyDescent="0.3">
      <c r="A29" s="37" t="s">
        <v>13</v>
      </c>
      <c r="B29" s="64">
        <v>0</v>
      </c>
      <c r="C29" s="64"/>
      <c r="D29" s="64">
        <v>0</v>
      </c>
      <c r="E29" s="64">
        <v>0</v>
      </c>
      <c r="F29" s="64">
        <v>0</v>
      </c>
      <c r="G29" s="50">
        <v>0</v>
      </c>
    </row>
    <row r="30" spans="1:7" ht="16.5" x14ac:dyDescent="0.3">
      <c r="A30" s="37" t="s">
        <v>17</v>
      </c>
      <c r="B30" s="64">
        <v>0</v>
      </c>
      <c r="C30" s="64"/>
      <c r="D30" s="64">
        <v>0</v>
      </c>
      <c r="E30" s="64">
        <v>0</v>
      </c>
      <c r="F30" s="64">
        <v>0</v>
      </c>
      <c r="G30" s="50">
        <f>SUM(B30:F30)</f>
        <v>0</v>
      </c>
    </row>
    <row r="31" spans="1:7" ht="16.5" x14ac:dyDescent="0.3">
      <c r="A31" s="37" t="s">
        <v>30</v>
      </c>
      <c r="B31" s="64">
        <v>0</v>
      </c>
      <c r="C31" s="64"/>
      <c r="D31" s="64">
        <v>0</v>
      </c>
      <c r="E31" s="64">
        <v>0</v>
      </c>
      <c r="F31" s="64">
        <v>0</v>
      </c>
      <c r="G31" s="50">
        <f>SUM(B31:F31)</f>
        <v>0</v>
      </c>
    </row>
    <row r="32" spans="1:7" ht="16.5" x14ac:dyDescent="0.3">
      <c r="A32" s="36"/>
      <c r="B32" s="61"/>
      <c r="C32" s="61"/>
      <c r="D32" s="61"/>
      <c r="E32" s="61"/>
      <c r="F32" s="61"/>
      <c r="G32" s="47"/>
    </row>
    <row r="33" spans="1:7" ht="16.5" x14ac:dyDescent="0.3">
      <c r="A33" s="40" t="s">
        <v>31</v>
      </c>
      <c r="B33" s="64"/>
      <c r="C33" s="64"/>
      <c r="D33" s="64"/>
      <c r="E33" s="64"/>
      <c r="F33" s="64"/>
      <c r="G33" s="50"/>
    </row>
    <row r="34" spans="1:7" ht="16.5" x14ac:dyDescent="0.3">
      <c r="A34" s="37" t="s">
        <v>32</v>
      </c>
      <c r="B34" s="64">
        <v>0</v>
      </c>
      <c r="C34" s="64"/>
      <c r="D34" s="64">
        <v>0</v>
      </c>
      <c r="E34" s="64">
        <v>0</v>
      </c>
      <c r="F34" s="64">
        <v>0</v>
      </c>
      <c r="G34" s="50">
        <f>MAX(B34:F34)</f>
        <v>0</v>
      </c>
    </row>
    <row r="35" spans="1:7" ht="16.5" x14ac:dyDescent="0.3">
      <c r="A35" s="37" t="s">
        <v>33</v>
      </c>
      <c r="B35" s="64">
        <v>0</v>
      </c>
      <c r="C35" s="64"/>
      <c r="D35" s="64">
        <v>0</v>
      </c>
      <c r="E35" s="64">
        <v>0</v>
      </c>
      <c r="F35" s="64">
        <v>0</v>
      </c>
      <c r="G35" s="50">
        <f t="array" ref="G35">MIN(IF(B35:F35&gt;0,B35:F35))</f>
        <v>0</v>
      </c>
    </row>
    <row r="36" spans="1:7" ht="16.5" x14ac:dyDescent="0.3">
      <c r="A36" s="37" t="s">
        <v>34</v>
      </c>
      <c r="B36" s="64">
        <v>0</v>
      </c>
      <c r="C36" s="64"/>
      <c r="D36" s="64">
        <v>0</v>
      </c>
      <c r="E36" s="64">
        <v>0</v>
      </c>
      <c r="F36" s="64">
        <v>0</v>
      </c>
      <c r="G36" s="50">
        <f>IF(G12=0,0,SUMPRODUCT($B$15:$F$15,B36:F36)/G12)</f>
        <v>0</v>
      </c>
    </row>
    <row r="37" spans="1:7" ht="16.5" x14ac:dyDescent="0.3">
      <c r="A37" s="36"/>
      <c r="B37" s="61"/>
      <c r="C37" s="61"/>
      <c r="D37" s="61"/>
      <c r="E37" s="61"/>
      <c r="F37" s="61"/>
      <c r="G37" s="47"/>
    </row>
    <row r="38" spans="1:7" ht="16.5" x14ac:dyDescent="0.3">
      <c r="A38" s="36" t="s">
        <v>35</v>
      </c>
      <c r="B38" s="64">
        <v>0</v>
      </c>
      <c r="C38" s="64"/>
      <c r="D38" s="64"/>
      <c r="E38" s="64"/>
      <c r="F38" s="64"/>
      <c r="G38" s="50">
        <v>0</v>
      </c>
    </row>
    <row r="39" spans="1:7" ht="16.5" x14ac:dyDescent="0.3">
      <c r="A39" s="36"/>
      <c r="B39" s="61"/>
      <c r="C39" s="61"/>
      <c r="D39" s="61"/>
      <c r="E39" s="61"/>
      <c r="F39" s="61"/>
      <c r="G39" s="47"/>
    </row>
    <row r="40" spans="1:7" ht="16.5" x14ac:dyDescent="0.3">
      <c r="A40" s="36" t="s">
        <v>36</v>
      </c>
      <c r="B40" s="64"/>
      <c r="C40" s="64"/>
      <c r="D40" s="64"/>
      <c r="E40" s="64"/>
      <c r="F40" s="64"/>
      <c r="G40" s="50"/>
    </row>
    <row r="41" spans="1:7" ht="16.5" x14ac:dyDescent="0.3">
      <c r="A41" s="37" t="s">
        <v>37</v>
      </c>
      <c r="B41" s="64">
        <v>0</v>
      </c>
      <c r="C41" s="64"/>
      <c r="D41" s="64">
        <v>0</v>
      </c>
      <c r="E41" s="64">
        <v>0</v>
      </c>
      <c r="F41" s="64">
        <v>0</v>
      </c>
      <c r="G41" s="50">
        <f>SUM(B41:F41)</f>
        <v>0</v>
      </c>
    </row>
    <row r="42" spans="1:7" ht="16.5" x14ac:dyDescent="0.3">
      <c r="A42" s="37" t="s">
        <v>38</v>
      </c>
      <c r="B42" s="64">
        <v>0</v>
      </c>
      <c r="C42" s="64"/>
      <c r="D42" s="64">
        <v>0</v>
      </c>
      <c r="E42" s="64">
        <v>0</v>
      </c>
      <c r="F42" s="64">
        <v>0</v>
      </c>
      <c r="G42" s="50">
        <f>SUM(B42:F42)</f>
        <v>0</v>
      </c>
    </row>
    <row r="43" spans="1:7" ht="16.5" x14ac:dyDescent="0.3">
      <c r="A43" s="37" t="s">
        <v>39</v>
      </c>
      <c r="B43" s="64">
        <v>0</v>
      </c>
      <c r="C43" s="64"/>
      <c r="D43" s="64">
        <v>0</v>
      </c>
      <c r="E43" s="64">
        <v>0</v>
      </c>
      <c r="F43" s="64">
        <v>0</v>
      </c>
      <c r="G43" s="50">
        <f>SUM(B43:F43)</f>
        <v>0</v>
      </c>
    </row>
    <row r="44" spans="1:7" ht="16.5" x14ac:dyDescent="0.3">
      <c r="A44" s="36"/>
      <c r="B44" s="61"/>
      <c r="C44" s="61"/>
      <c r="D44" s="61"/>
      <c r="E44" s="61"/>
      <c r="F44" s="61"/>
      <c r="G44" s="47"/>
    </row>
    <row r="45" spans="1:7" ht="33" x14ac:dyDescent="0.3">
      <c r="A45" s="41" t="s">
        <v>51</v>
      </c>
      <c r="B45" s="64"/>
      <c r="C45" s="64"/>
      <c r="D45" s="64"/>
      <c r="E45" s="64"/>
      <c r="F45" s="64"/>
      <c r="G45" s="50"/>
    </row>
    <row r="46" spans="1:7" ht="16.5" x14ac:dyDescent="0.3">
      <c r="A46" s="37" t="s">
        <v>38</v>
      </c>
      <c r="B46" s="64">
        <v>0</v>
      </c>
      <c r="C46" s="64"/>
      <c r="D46" s="64">
        <v>0</v>
      </c>
      <c r="E46" s="64">
        <v>0</v>
      </c>
      <c r="F46" s="64">
        <v>0</v>
      </c>
      <c r="G46" s="50">
        <f>SUM(B46:F46)</f>
        <v>0</v>
      </c>
    </row>
    <row r="47" spans="1:7" ht="16.5" x14ac:dyDescent="0.3">
      <c r="A47" s="37" t="s">
        <v>39</v>
      </c>
      <c r="B47" s="64">
        <v>0</v>
      </c>
      <c r="C47" s="64"/>
      <c r="D47" s="64">
        <v>0</v>
      </c>
      <c r="E47" s="64">
        <v>0</v>
      </c>
      <c r="F47" s="64">
        <v>0</v>
      </c>
      <c r="G47" s="50">
        <f>SUM(B47:F47)</f>
        <v>0</v>
      </c>
    </row>
    <row r="48" spans="1:7" ht="16.5" x14ac:dyDescent="0.3">
      <c r="A48" s="36"/>
      <c r="B48" s="61"/>
      <c r="C48" s="61"/>
      <c r="D48" s="61"/>
      <c r="E48" s="61"/>
      <c r="F48" s="61"/>
      <c r="G48" s="47"/>
    </row>
    <row r="49" spans="1:7" ht="16.5" x14ac:dyDescent="0.3">
      <c r="A49" s="36" t="s">
        <v>40</v>
      </c>
      <c r="B49" s="64"/>
      <c r="C49" s="64"/>
      <c r="D49" s="64"/>
      <c r="E49" s="64"/>
      <c r="F49" s="64"/>
      <c r="G49" s="50"/>
    </row>
    <row r="50" spans="1:7" ht="16.5" x14ac:dyDescent="0.3">
      <c r="A50" s="37" t="s">
        <v>38</v>
      </c>
      <c r="B50" s="64">
        <v>0</v>
      </c>
      <c r="C50" s="64"/>
      <c r="D50" s="64">
        <v>0</v>
      </c>
      <c r="E50" s="64">
        <v>0</v>
      </c>
      <c r="F50" s="64">
        <v>0</v>
      </c>
      <c r="G50" s="50">
        <f>SUM(B50:F50)</f>
        <v>0</v>
      </c>
    </row>
    <row r="51" spans="1:7" ht="16.5" x14ac:dyDescent="0.3">
      <c r="A51" s="37" t="s">
        <v>39</v>
      </c>
      <c r="B51" s="64">
        <v>0</v>
      </c>
      <c r="C51" s="64"/>
      <c r="D51" s="64">
        <v>0</v>
      </c>
      <c r="E51" s="64">
        <v>0</v>
      </c>
      <c r="F51" s="64">
        <v>0</v>
      </c>
      <c r="G51" s="50">
        <f>SUM(B51:F51)</f>
        <v>0</v>
      </c>
    </row>
    <row r="52" spans="1:7" ht="16.5" x14ac:dyDescent="0.3">
      <c r="A52" s="37" t="s">
        <v>41</v>
      </c>
      <c r="B52" s="64">
        <v>0</v>
      </c>
      <c r="C52" s="64"/>
      <c r="D52" s="64">
        <v>0</v>
      </c>
      <c r="E52" s="64">
        <v>0</v>
      </c>
      <c r="F52" s="64">
        <v>0</v>
      </c>
      <c r="G52" s="50">
        <v>0</v>
      </c>
    </row>
    <row r="53" spans="1:7" ht="16.5" x14ac:dyDescent="0.3">
      <c r="A53" s="36"/>
      <c r="B53" s="61"/>
      <c r="C53" s="61"/>
      <c r="D53" s="61"/>
      <c r="E53" s="61"/>
      <c r="F53" s="61"/>
      <c r="G53" s="47"/>
    </row>
    <row r="54" spans="1:7" ht="14.25" customHeight="1" x14ac:dyDescent="0.3">
      <c r="A54" s="36" t="s">
        <v>42</v>
      </c>
      <c r="B54" s="64"/>
      <c r="C54" s="64"/>
      <c r="D54" s="64"/>
      <c r="E54" s="64"/>
      <c r="F54" s="64"/>
      <c r="G54" s="50"/>
    </row>
    <row r="55" spans="1:7" ht="20.100000000000001" customHeight="1" x14ac:dyDescent="0.3">
      <c r="A55" s="37" t="s">
        <v>38</v>
      </c>
      <c r="B55" s="64">
        <f>SUM(B38,B50,B52,B46)-SUM(B41:B42)</f>
        <v>0</v>
      </c>
      <c r="C55" s="64"/>
      <c r="D55" s="64">
        <f>SUM(D38,D50,D52,D46)-SUM(D41:D42)</f>
        <v>0</v>
      </c>
      <c r="E55" s="64">
        <f>SUM(E38,E50,E52,E46)-SUM(E41:E42)</f>
        <v>0</v>
      </c>
      <c r="F55" s="64">
        <f>SUM(F38,F50,F52,F46)-SUM(F41:F42)</f>
        <v>0</v>
      </c>
      <c r="G55" s="50">
        <f>SUM(B55:F55)</f>
        <v>0</v>
      </c>
    </row>
    <row r="56" spans="1:7" ht="20.100000000000001" customHeight="1" x14ac:dyDescent="0.3">
      <c r="A56" s="37" t="s">
        <v>39</v>
      </c>
      <c r="B56" s="64">
        <f>SUM(B47,B51)-B43</f>
        <v>0</v>
      </c>
      <c r="C56" s="64"/>
      <c r="D56" s="64">
        <f>SUM(D47,D51)-D43</f>
        <v>0</v>
      </c>
      <c r="E56" s="64">
        <f>SUM(E47,E51)-E43</f>
        <v>0</v>
      </c>
      <c r="F56" s="64">
        <f>SUM(F47,F51)-F43</f>
        <v>0</v>
      </c>
      <c r="G56" s="50">
        <f>SUM(B56:F56)</f>
        <v>0</v>
      </c>
    </row>
    <row r="57" spans="1:7" ht="16.5" x14ac:dyDescent="0.3">
      <c r="A57" s="36"/>
      <c r="B57" s="61"/>
      <c r="C57" s="61"/>
      <c r="D57" s="61"/>
      <c r="E57" s="61"/>
      <c r="F57" s="61"/>
      <c r="G57" s="47"/>
    </row>
    <row r="58" spans="1:7" ht="16.5" x14ac:dyDescent="0.3">
      <c r="A58" s="36" t="s">
        <v>43</v>
      </c>
      <c r="B58" s="64"/>
      <c r="C58" s="64"/>
      <c r="D58" s="64"/>
      <c r="E58" s="64"/>
      <c r="F58" s="64"/>
      <c r="G58" s="50"/>
    </row>
    <row r="59" spans="1:7" ht="16.5" x14ac:dyDescent="0.3">
      <c r="A59" s="37" t="s">
        <v>44</v>
      </c>
      <c r="B59" s="70"/>
      <c r="C59" s="70"/>
      <c r="D59" s="70"/>
      <c r="E59" s="70"/>
      <c r="F59" s="70"/>
      <c r="G59" s="55"/>
    </row>
    <row r="60" spans="1:7" ht="16.5" x14ac:dyDescent="0.3">
      <c r="A60" s="37" t="s">
        <v>45</v>
      </c>
      <c r="B60" s="71"/>
      <c r="C60" s="64"/>
      <c r="D60" s="71"/>
      <c r="E60" s="71"/>
      <c r="F60" s="71"/>
      <c r="G60" s="56"/>
    </row>
    <row r="61" spans="1:7" ht="16.5" x14ac:dyDescent="0.3">
      <c r="A61" s="36"/>
      <c r="B61" s="61"/>
      <c r="C61" s="61"/>
      <c r="D61" s="61"/>
      <c r="E61" s="61"/>
      <c r="F61" s="61"/>
      <c r="G61" s="57"/>
    </row>
    <row r="62" spans="1:7" ht="16.5" x14ac:dyDescent="0.3">
      <c r="A62" s="36" t="s">
        <v>46</v>
      </c>
      <c r="B62" s="64"/>
      <c r="C62" s="64"/>
      <c r="D62" s="64"/>
      <c r="E62" s="64"/>
      <c r="F62" s="64"/>
      <c r="G62" s="48"/>
    </row>
    <row r="63" spans="1:7" ht="16.5" x14ac:dyDescent="0.3">
      <c r="A63" s="37" t="s">
        <v>47</v>
      </c>
      <c r="B63" s="70">
        <f>$G63</f>
        <v>2023</v>
      </c>
      <c r="C63" s="64"/>
      <c r="D63" s="70">
        <f t="shared" ref="D63:F63" si="0">$G63</f>
        <v>2023</v>
      </c>
      <c r="E63" s="70">
        <f t="shared" si="0"/>
        <v>2023</v>
      </c>
      <c r="F63" s="70">
        <f t="shared" si="0"/>
        <v>2023</v>
      </c>
      <c r="G63" s="58">
        <v>2023</v>
      </c>
    </row>
    <row r="64" spans="1:7" ht="17.25" thickBot="1" x14ac:dyDescent="0.25">
      <c r="A64" s="39" t="s">
        <v>48</v>
      </c>
      <c r="B64" s="72"/>
      <c r="C64" s="72"/>
      <c r="D64" s="72"/>
      <c r="E64" s="72"/>
      <c r="F64" s="72"/>
      <c r="G64" s="59"/>
    </row>
    <row r="65" spans="1:7" ht="48" customHeight="1" thickBot="1" x14ac:dyDescent="0.25">
      <c r="A65" s="77" t="s">
        <v>53</v>
      </c>
      <c r="B65" s="75"/>
      <c r="C65" s="75"/>
      <c r="D65" s="75"/>
      <c r="E65" s="75"/>
      <c r="F65" s="75"/>
      <c r="G65" s="76"/>
    </row>
    <row r="66" spans="1:7" ht="16.5" x14ac:dyDescent="0.3">
      <c r="A66" s="3"/>
      <c r="B66" s="3"/>
      <c r="C66" s="3"/>
      <c r="D66" s="3"/>
      <c r="E66" s="3"/>
      <c r="F66" s="3"/>
      <c r="G66" s="3"/>
    </row>
    <row r="67" spans="1:7" ht="16.5" x14ac:dyDescent="0.3">
      <c r="A67" s="32"/>
      <c r="B67" s="32"/>
      <c r="C67" s="32"/>
      <c r="D67" s="32"/>
      <c r="E67" s="32"/>
      <c r="F67" s="32"/>
      <c r="G67" s="32"/>
    </row>
    <row r="68" spans="1:7" ht="16.5" x14ac:dyDescent="0.3">
      <c r="A68" s="3"/>
      <c r="B68" s="3"/>
      <c r="C68" s="3"/>
      <c r="D68" s="3"/>
      <c r="E68" s="3"/>
      <c r="F68" s="3"/>
      <c r="G68" s="3"/>
    </row>
    <row r="69" spans="1:7" ht="16.5" x14ac:dyDescent="0.3">
      <c r="A69" s="3"/>
      <c r="B69" s="3"/>
      <c r="C69" s="3"/>
      <c r="D69" s="3"/>
      <c r="E69" s="3"/>
      <c r="F69" s="3"/>
      <c r="G69" s="3"/>
    </row>
    <row r="70" spans="1:7" ht="16.5" x14ac:dyDescent="0.3">
      <c r="A70" s="3"/>
      <c r="B70" s="3"/>
      <c r="C70" s="3"/>
      <c r="D70" s="3"/>
      <c r="E70" s="3"/>
      <c r="F70" s="3"/>
      <c r="G70" s="3"/>
    </row>
    <row r="71" spans="1:7" ht="16.5" x14ac:dyDescent="0.3">
      <c r="A71" s="3"/>
      <c r="B71" s="3"/>
      <c r="C71" s="3"/>
      <c r="D71" s="3"/>
      <c r="E71" s="3"/>
      <c r="F71" s="3"/>
      <c r="G71" s="3"/>
    </row>
    <row r="72" spans="1:7" ht="16.5" x14ac:dyDescent="0.3">
      <c r="A72" s="3"/>
      <c r="B72" s="3"/>
      <c r="C72" s="3"/>
      <c r="D72" s="3"/>
      <c r="E72" s="3"/>
      <c r="F72" s="3"/>
      <c r="G72" s="3"/>
    </row>
    <row r="73" spans="1:7" ht="16.5" x14ac:dyDescent="0.3">
      <c r="A73" s="3"/>
      <c r="B73" s="3"/>
      <c r="C73" s="3"/>
      <c r="D73" s="3"/>
      <c r="E73" s="3"/>
      <c r="F73" s="3"/>
      <c r="G73" s="3"/>
    </row>
    <row r="74" spans="1:7" ht="16.5" x14ac:dyDescent="0.3">
      <c r="A74" s="3"/>
      <c r="B74" s="3"/>
      <c r="C74" s="3"/>
      <c r="D74" s="3"/>
      <c r="E74" s="3"/>
      <c r="F74" s="3"/>
      <c r="G74" s="3"/>
    </row>
    <row r="75" spans="1:7" ht="16.5" x14ac:dyDescent="0.3">
      <c r="A75" s="3"/>
      <c r="B75" s="3"/>
      <c r="C75" s="3"/>
      <c r="D75" s="3"/>
      <c r="E75" s="3"/>
      <c r="F75" s="3"/>
      <c r="G75" s="3"/>
    </row>
    <row r="76" spans="1:7" ht="16.5" x14ac:dyDescent="0.3">
      <c r="A76" s="3"/>
      <c r="B76" s="3"/>
      <c r="C76" s="3"/>
      <c r="D76" s="3"/>
      <c r="E76" s="3"/>
      <c r="F76" s="3"/>
      <c r="G76" s="3"/>
    </row>
    <row r="77" spans="1:7" ht="16.5" x14ac:dyDescent="0.3">
      <c r="A77" s="3"/>
      <c r="B77" s="3"/>
      <c r="C77" s="3"/>
      <c r="D77" s="3"/>
      <c r="E77" s="3"/>
      <c r="F77" s="3"/>
      <c r="G77" s="3"/>
    </row>
    <row r="78" spans="1:7" ht="16.5" x14ac:dyDescent="0.3">
      <c r="A78" s="3"/>
      <c r="B78" s="3"/>
      <c r="C78" s="3"/>
      <c r="D78" s="3"/>
      <c r="E78" s="3"/>
      <c r="F78" s="3"/>
      <c r="G78" s="3"/>
    </row>
    <row r="79" spans="1:7" ht="16.5" x14ac:dyDescent="0.3">
      <c r="A79" s="3"/>
      <c r="B79" s="3"/>
      <c r="C79" s="3"/>
      <c r="D79" s="3"/>
      <c r="E79" s="3"/>
      <c r="F79" s="3"/>
      <c r="G79" s="3"/>
    </row>
    <row r="80" spans="1:7" ht="16.5" x14ac:dyDescent="0.3">
      <c r="A80" s="3"/>
      <c r="B80" s="3"/>
      <c r="C80" s="3"/>
      <c r="D80" s="3"/>
      <c r="E80" s="3"/>
      <c r="F80" s="3"/>
      <c r="G80" s="3"/>
    </row>
    <row r="81" spans="1:7" ht="16.5" x14ac:dyDescent="0.3">
      <c r="A81" s="3"/>
      <c r="B81" s="3"/>
      <c r="C81" s="3"/>
      <c r="D81" s="3"/>
      <c r="E81" s="3"/>
      <c r="F81" s="3"/>
      <c r="G81" s="3"/>
    </row>
    <row r="82" spans="1:7" ht="16.5" x14ac:dyDescent="0.3">
      <c r="A82" s="3"/>
      <c r="B82" s="3"/>
      <c r="C82" s="3"/>
      <c r="D82" s="3"/>
      <c r="E82" s="3"/>
      <c r="F82" s="3"/>
      <c r="G82" s="3"/>
    </row>
    <row r="83" spans="1:7" ht="16.5" x14ac:dyDescent="0.3">
      <c r="A83" s="3"/>
      <c r="B83" s="3"/>
      <c r="C83" s="3"/>
      <c r="D83" s="3"/>
      <c r="E83" s="3"/>
      <c r="F83" s="3"/>
      <c r="G83" s="3"/>
    </row>
    <row r="84" spans="1:7" ht="16.5" x14ac:dyDescent="0.3">
      <c r="A84" s="3"/>
      <c r="B84" s="3"/>
      <c r="C84" s="3"/>
      <c r="D84" s="3"/>
      <c r="E84" s="3"/>
      <c r="F84" s="3"/>
      <c r="G84" s="3"/>
    </row>
    <row r="85" spans="1:7" x14ac:dyDescent="0.3">
      <c r="A85" s="3"/>
      <c r="B85" s="3"/>
      <c r="C85" s="3"/>
      <c r="D85" s="3"/>
      <c r="E85" s="3"/>
      <c r="F85" s="3"/>
      <c r="G85" s="3"/>
    </row>
    <row r="86" spans="1:7" ht="16.5" x14ac:dyDescent="0.3">
      <c r="A86" s="3"/>
      <c r="B86" s="3"/>
      <c r="C86" s="3"/>
      <c r="D86" s="3"/>
      <c r="E86" s="3"/>
      <c r="F86" s="3"/>
      <c r="G86" s="3"/>
    </row>
    <row r="87" spans="1:7" ht="16.5" x14ac:dyDescent="0.3">
      <c r="A87" s="3"/>
      <c r="B87" s="3"/>
      <c r="C87" s="3"/>
      <c r="D87" s="3"/>
      <c r="E87" s="3"/>
      <c r="F87" s="3"/>
      <c r="G87" s="3"/>
    </row>
    <row r="88" spans="1:7" ht="16.5" x14ac:dyDescent="0.3">
      <c r="A88" s="3"/>
      <c r="B88" s="3"/>
      <c r="C88" s="3"/>
      <c r="D88" s="3"/>
      <c r="E88" s="3"/>
      <c r="F88" s="3"/>
      <c r="G88" s="3"/>
    </row>
    <row r="89" spans="1:7" ht="16.5" x14ac:dyDescent="0.3">
      <c r="A89" s="3"/>
      <c r="B89" s="3"/>
      <c r="C89" s="3"/>
      <c r="D89" s="3"/>
      <c r="E89" s="3"/>
      <c r="F89" s="3"/>
      <c r="G89" s="3"/>
    </row>
    <row r="90" spans="1:7" ht="16.5" x14ac:dyDescent="0.3">
      <c r="A90" s="3"/>
      <c r="B90" s="3"/>
      <c r="C90" s="3"/>
      <c r="D90" s="3"/>
      <c r="E90" s="3"/>
      <c r="F90" s="3"/>
      <c r="G90" s="3"/>
    </row>
    <row r="91" spans="1:7" ht="16.5" x14ac:dyDescent="0.3">
      <c r="A91" s="3"/>
      <c r="B91" s="3"/>
      <c r="C91" s="3"/>
      <c r="D91" s="3"/>
      <c r="E91" s="3"/>
      <c r="F91" s="3"/>
      <c r="G91" s="3"/>
    </row>
    <row r="92" spans="1:7" ht="16.5" x14ac:dyDescent="0.3">
      <c r="A92" s="3"/>
      <c r="B92" s="3"/>
      <c r="C92" s="3"/>
      <c r="D92" s="3"/>
      <c r="E92" s="3"/>
      <c r="F92" s="3"/>
      <c r="G92" s="3"/>
    </row>
    <row r="93" spans="1:7" ht="16.5" x14ac:dyDescent="0.3">
      <c r="A93" s="3"/>
      <c r="B93" s="3"/>
      <c r="C93" s="3"/>
      <c r="D93" s="3"/>
      <c r="E93" s="3"/>
      <c r="F93" s="3"/>
      <c r="G93" s="3"/>
    </row>
    <row r="94" spans="1:7" ht="16.5" x14ac:dyDescent="0.3">
      <c r="A94" s="3"/>
      <c r="B94" s="3"/>
      <c r="C94" s="3"/>
      <c r="D94" s="3"/>
      <c r="E94" s="3"/>
      <c r="F94" s="3"/>
      <c r="G94" s="3"/>
    </row>
    <row r="95" spans="1:7" ht="16.5" x14ac:dyDescent="0.3">
      <c r="A95" s="3"/>
      <c r="B95" s="3"/>
      <c r="C95" s="3"/>
      <c r="D95" s="3"/>
      <c r="E95" s="3"/>
      <c r="F95" s="3"/>
      <c r="G95" s="3"/>
    </row>
    <row r="96" spans="1:7" ht="16.5" x14ac:dyDescent="0.3">
      <c r="A96" s="3"/>
      <c r="B96" s="3"/>
      <c r="C96" s="3"/>
      <c r="D96" s="3"/>
      <c r="E96" s="3"/>
      <c r="F96" s="3"/>
      <c r="G96" s="3"/>
    </row>
    <row r="97" spans="1:7" ht="16.5" x14ac:dyDescent="0.3">
      <c r="A97" s="3"/>
      <c r="B97" s="3"/>
      <c r="C97" s="3"/>
      <c r="D97" s="3"/>
      <c r="E97" s="3"/>
      <c r="F97" s="3"/>
      <c r="G97" s="3"/>
    </row>
    <row r="98" spans="1:7" ht="16.5" x14ac:dyDescent="0.3">
      <c r="A98" s="3"/>
      <c r="B98" s="3"/>
      <c r="C98" s="3"/>
      <c r="D98" s="3"/>
      <c r="E98" s="3"/>
      <c r="F98" s="3"/>
      <c r="G98" s="3"/>
    </row>
    <row r="99" spans="1:7" ht="16.5" x14ac:dyDescent="0.3">
      <c r="A99" s="3"/>
      <c r="B99" s="3"/>
      <c r="C99" s="3"/>
      <c r="D99" s="3"/>
      <c r="E99" s="3"/>
      <c r="F99" s="3"/>
      <c r="G99" s="3"/>
    </row>
    <row r="100" spans="1:7" ht="16.5" x14ac:dyDescent="0.3">
      <c r="A100" s="3"/>
      <c r="B100" s="3"/>
      <c r="C100" s="3"/>
      <c r="D100" s="3"/>
      <c r="E100" s="3"/>
      <c r="F100" s="3"/>
      <c r="G100" s="3"/>
    </row>
    <row r="101" spans="1:7" ht="16.5" x14ac:dyDescent="0.3">
      <c r="A101" s="3"/>
      <c r="B101" s="3"/>
      <c r="C101" s="3"/>
      <c r="D101" s="3"/>
      <c r="E101" s="3"/>
      <c r="F101" s="3"/>
      <c r="G101" s="3"/>
    </row>
    <row r="102" spans="1:7" ht="16.5" x14ac:dyDescent="0.3">
      <c r="A102" s="3"/>
      <c r="B102" s="3"/>
      <c r="C102" s="3"/>
      <c r="D102" s="3"/>
      <c r="E102" s="3"/>
      <c r="F102" s="3"/>
      <c r="G102" s="3"/>
    </row>
    <row r="103" spans="1:7" ht="16.5" x14ac:dyDescent="0.3">
      <c r="A103" s="3"/>
      <c r="B103" s="3"/>
      <c r="C103" s="3"/>
      <c r="D103" s="3"/>
      <c r="E103" s="3"/>
      <c r="F103" s="3"/>
      <c r="G103" s="3"/>
    </row>
    <row r="104" spans="1:7" ht="16.5" x14ac:dyDescent="0.3">
      <c r="A104" s="3"/>
      <c r="B104" s="3"/>
      <c r="C104" s="3"/>
      <c r="D104" s="3"/>
      <c r="E104" s="3"/>
      <c r="F104" s="3"/>
      <c r="G104" s="3"/>
    </row>
    <row r="105" spans="1:7" ht="16.5" x14ac:dyDescent="0.3">
      <c r="A105" s="3"/>
      <c r="B105" s="3"/>
      <c r="C105" s="3"/>
      <c r="D105" s="3"/>
      <c r="E105" s="3"/>
      <c r="F105" s="3"/>
      <c r="G105" s="3"/>
    </row>
    <row r="106" spans="1:7" ht="16.5" x14ac:dyDescent="0.3">
      <c r="A106" s="3"/>
      <c r="B106" s="3"/>
      <c r="C106" s="3"/>
      <c r="D106" s="3"/>
      <c r="E106" s="3"/>
      <c r="F106" s="3"/>
      <c r="G106" s="3"/>
    </row>
    <row r="107" spans="1:7" ht="16.5" x14ac:dyDescent="0.3">
      <c r="A107" s="3"/>
      <c r="B107" s="3"/>
      <c r="C107" s="3"/>
      <c r="D107" s="3"/>
      <c r="E107" s="3"/>
      <c r="F107" s="3"/>
      <c r="G107" s="3"/>
    </row>
    <row r="108" spans="1:7" ht="16.5" x14ac:dyDescent="0.3">
      <c r="A108" s="3"/>
      <c r="B108" s="3"/>
      <c r="C108" s="3"/>
      <c r="D108" s="3"/>
      <c r="E108" s="3"/>
      <c r="F108" s="3"/>
      <c r="G108" s="3"/>
    </row>
    <row r="109" spans="1:7" ht="16.5" x14ac:dyDescent="0.3">
      <c r="A109" s="3"/>
      <c r="B109" s="3"/>
      <c r="C109" s="3"/>
      <c r="D109" s="3"/>
      <c r="E109" s="3"/>
      <c r="F109" s="3"/>
      <c r="G109" s="3"/>
    </row>
    <row r="110" spans="1:7" ht="16.5" x14ac:dyDescent="0.3">
      <c r="A110" s="3"/>
      <c r="B110" s="3"/>
      <c r="C110" s="3"/>
      <c r="D110" s="3"/>
      <c r="E110" s="3"/>
      <c r="F110" s="3"/>
      <c r="G110" s="3"/>
    </row>
    <row r="111" spans="1:7" ht="16.5" x14ac:dyDescent="0.3">
      <c r="A111" s="3"/>
      <c r="B111" s="3"/>
      <c r="C111" s="3"/>
      <c r="D111" s="3"/>
      <c r="E111" s="3"/>
      <c r="F111" s="3"/>
      <c r="G111" s="3"/>
    </row>
    <row r="112" spans="1:7" ht="16.5" x14ac:dyDescent="0.3">
      <c r="A112" s="3"/>
      <c r="B112" s="3"/>
      <c r="C112" s="3"/>
      <c r="D112" s="3"/>
      <c r="E112" s="3"/>
      <c r="F112" s="3"/>
      <c r="G112" s="3"/>
    </row>
    <row r="113" spans="1:7" ht="16.5" x14ac:dyDescent="0.3">
      <c r="A113" s="3"/>
      <c r="B113" s="3"/>
      <c r="C113" s="3"/>
      <c r="D113" s="3"/>
      <c r="E113" s="3"/>
      <c r="F113" s="3"/>
      <c r="G113" s="3"/>
    </row>
    <row r="114" spans="1:7" ht="16.5" x14ac:dyDescent="0.3">
      <c r="A114" s="3"/>
      <c r="B114" s="3"/>
      <c r="C114" s="3"/>
      <c r="D114" s="3"/>
      <c r="E114" s="3"/>
      <c r="F114" s="3"/>
      <c r="G114" s="3"/>
    </row>
    <row r="115" spans="1:7" ht="16.5" x14ac:dyDescent="0.3">
      <c r="A115" s="21"/>
      <c r="B115" s="3"/>
      <c r="C115" s="3"/>
      <c r="D115" s="3"/>
      <c r="E115" s="3"/>
      <c r="F115" s="3"/>
      <c r="G115" s="3"/>
    </row>
    <row r="116" spans="1:7" ht="16.5" x14ac:dyDescent="0.3">
      <c r="A116" s="3"/>
      <c r="B116" s="3"/>
      <c r="C116" s="3"/>
      <c r="D116" s="3"/>
      <c r="E116" s="3"/>
      <c r="F116" s="3"/>
      <c r="G116" s="3"/>
    </row>
    <row r="117" spans="1:7" ht="16.5" x14ac:dyDescent="0.3">
      <c r="A117" s="3"/>
      <c r="B117" s="3"/>
      <c r="C117" s="3"/>
      <c r="D117" s="3"/>
      <c r="E117" s="3"/>
      <c r="F117" s="3"/>
      <c r="G117" s="3"/>
    </row>
    <row r="118" spans="1:7" ht="16.5" x14ac:dyDescent="0.3">
      <c r="A118" s="3"/>
      <c r="B118" s="3"/>
      <c r="C118" s="3"/>
      <c r="D118" s="3"/>
      <c r="E118" s="3"/>
      <c r="F118" s="3"/>
      <c r="G118" s="3"/>
    </row>
    <row r="119" spans="1:7" ht="16.5" x14ac:dyDescent="0.3">
      <c r="A119" s="3"/>
      <c r="B119" s="3"/>
      <c r="C119" s="3"/>
      <c r="D119" s="3"/>
      <c r="E119" s="3"/>
      <c r="F119" s="3"/>
      <c r="G119" s="3"/>
    </row>
    <row r="120" spans="1:7" ht="16.5" x14ac:dyDescent="0.3">
      <c r="A120" s="3"/>
      <c r="B120" s="3"/>
      <c r="C120" s="3"/>
      <c r="D120" s="3"/>
      <c r="E120" s="3"/>
      <c r="F120" s="3"/>
      <c r="G120" s="3"/>
    </row>
  </sheetData>
  <mergeCells count="3">
    <mergeCell ref="A1:G1"/>
    <mergeCell ref="A67:G67"/>
    <mergeCell ref="A65:G65"/>
  </mergeCells>
  <pageMargins left="0.11811023622047245" right="0.11811023622047245" top="0.74803149606299213" bottom="0.74803149606299213" header="0.31496062992125984" footer="0.31496062992125984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LDF 4.0 E2</vt:lpstr>
      <vt:lpstr>Hoja1</vt:lpstr>
      <vt:lpstr>'LDF 4.0 E2'!Área_de_impresión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Frida Jacqueline Terán Carreón</dc:creator>
  <cp:lastModifiedBy>BERNAL GUTIERREZ MONICA</cp:lastModifiedBy>
  <cp:lastPrinted>2024-07-16T18:57:39Z</cp:lastPrinted>
  <dcterms:created xsi:type="dcterms:W3CDTF">2023-10-24T18:14:19Z</dcterms:created>
  <dcterms:modified xsi:type="dcterms:W3CDTF">2024-07-16T18:58:10Z</dcterms:modified>
</cp:coreProperties>
</file>